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1f5064d44211e9c/RJCH-súbory_31-3-2022/Výzvy_eurofondové/Podpora_cestovného_ruchu a kúpeľníctva/Klienti/Kvetnica/Prieskum_trhu/"/>
    </mc:Choice>
  </mc:AlternateContent>
  <xr:revisionPtr revIDLastSave="9" documentId="11_050B661721DB8D92BF40F732A752E65AC0995A83" xr6:coauthVersionLast="47" xr6:coauthVersionMax="47" xr10:uidLastSave="{EC7077D8-DE04-4DB0-8BD5-16F39769948B}"/>
  <bookViews>
    <workbookView xWindow="-108" yWindow="-108" windowWidth="23256" windowHeight="12456" xr2:uid="{00000000-000D-0000-FFFF-FFFF00000000}"/>
  </bookViews>
  <sheets>
    <sheet name="ODDYCHOVÁ ZÓNA POPRAD KVETNICA" sheetId="1" r:id="rId1"/>
  </sheets>
  <definedNames>
    <definedName name="_xlnm._FilterDatabase" localSheetId="0" hidden="1">'ODDYCHOVÁ ZÓNA POPRAD KVETNICA'!$C$83:$K$84</definedName>
    <definedName name="Items">'ODDYCHOVÁ ZÓNA POPRAD KVETNICA'!#REF!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YoZVOtS9T0gGrodnKjBGtGfUO9u0TqDukRMi//IatI="/>
    </ext>
  </extLst>
</workbook>
</file>

<file path=xl/calcChain.xml><?xml version="1.0" encoding="utf-8"?>
<calcChain xmlns="http://schemas.openxmlformats.org/spreadsheetml/2006/main">
  <c r="BI128" i="1" l="1"/>
  <c r="BH128" i="1"/>
  <c r="BG128" i="1"/>
  <c r="BF128" i="1"/>
  <c r="BE128" i="1"/>
  <c r="T128" i="1"/>
  <c r="R128" i="1"/>
  <c r="R125" i="1" s="1"/>
  <c r="R124" i="1" s="1"/>
  <c r="P128" i="1"/>
  <c r="J128" i="1"/>
  <c r="BI127" i="1"/>
  <c r="BH127" i="1"/>
  <c r="BG127" i="1"/>
  <c r="BF127" i="1"/>
  <c r="BE127" i="1"/>
  <c r="T127" i="1"/>
  <c r="T125" i="1" s="1"/>
  <c r="T124" i="1" s="1"/>
  <c r="R127" i="1"/>
  <c r="P127" i="1"/>
  <c r="J127" i="1"/>
  <c r="BI126" i="1"/>
  <c r="BH126" i="1"/>
  <c r="BG126" i="1"/>
  <c r="BF126" i="1"/>
  <c r="BE126" i="1"/>
  <c r="T126" i="1"/>
  <c r="R126" i="1"/>
  <c r="P126" i="1"/>
  <c r="J126" i="1"/>
  <c r="P125" i="1"/>
  <c r="P124" i="1" s="1"/>
  <c r="J125" i="1"/>
  <c r="J124" i="1" s="1"/>
  <c r="BI123" i="1"/>
  <c r="BH123" i="1"/>
  <c r="BG123" i="1"/>
  <c r="BF123" i="1"/>
  <c r="T123" i="1"/>
  <c r="R123" i="1"/>
  <c r="P123" i="1"/>
  <c r="J123" i="1"/>
  <c r="BE123" i="1" s="1"/>
  <c r="T122" i="1"/>
  <c r="R122" i="1"/>
  <c r="P122" i="1"/>
  <c r="BI121" i="1"/>
  <c r="BH121" i="1"/>
  <c r="BG121" i="1"/>
  <c r="BF121" i="1"/>
  <c r="BE121" i="1"/>
  <c r="T121" i="1"/>
  <c r="R121" i="1"/>
  <c r="R118" i="1" s="1"/>
  <c r="P121" i="1"/>
  <c r="J121" i="1"/>
  <c r="BI120" i="1"/>
  <c r="BH120" i="1"/>
  <c r="BG120" i="1"/>
  <c r="BF120" i="1"/>
  <c r="BE120" i="1"/>
  <c r="T120" i="1"/>
  <c r="T118" i="1" s="1"/>
  <c r="R120" i="1"/>
  <c r="P120" i="1"/>
  <c r="J120" i="1"/>
  <c r="BI119" i="1"/>
  <c r="BH119" i="1"/>
  <c r="BG119" i="1"/>
  <c r="BF119" i="1"/>
  <c r="BE119" i="1"/>
  <c r="T119" i="1"/>
  <c r="R119" i="1"/>
  <c r="P119" i="1"/>
  <c r="J119" i="1"/>
  <c r="P118" i="1"/>
  <c r="J118" i="1"/>
  <c r="BI117" i="1"/>
  <c r="BH117" i="1"/>
  <c r="BG117" i="1"/>
  <c r="BF117" i="1"/>
  <c r="BE117" i="1"/>
  <c r="T117" i="1"/>
  <c r="T116" i="1" s="1"/>
  <c r="T115" i="1" s="1"/>
  <c r="R117" i="1"/>
  <c r="R116" i="1" s="1"/>
  <c r="P117" i="1"/>
  <c r="P116" i="1" s="1"/>
  <c r="P115" i="1" s="1"/>
  <c r="J117" i="1"/>
  <c r="J116" i="1"/>
  <c r="BI114" i="1"/>
  <c r="BH114" i="1"/>
  <c r="BG114" i="1"/>
  <c r="BF114" i="1"/>
  <c r="BE114" i="1"/>
  <c r="T114" i="1"/>
  <c r="R114" i="1"/>
  <c r="P114" i="1"/>
  <c r="J114" i="1"/>
  <c r="BI113" i="1"/>
  <c r="BH113" i="1"/>
  <c r="BG113" i="1"/>
  <c r="BF113" i="1"/>
  <c r="BE113" i="1"/>
  <c r="T113" i="1"/>
  <c r="R113" i="1"/>
  <c r="P113" i="1"/>
  <c r="J113" i="1"/>
  <c r="BI112" i="1"/>
  <c r="BH112" i="1"/>
  <c r="BG112" i="1"/>
  <c r="BF112" i="1"/>
  <c r="BE112" i="1"/>
  <c r="T112" i="1"/>
  <c r="R112" i="1"/>
  <c r="P112" i="1"/>
  <c r="J112" i="1"/>
  <c r="BI111" i="1"/>
  <c r="BH111" i="1"/>
  <c r="BG111" i="1"/>
  <c r="BF111" i="1"/>
  <c r="T111" i="1"/>
  <c r="R111" i="1"/>
  <c r="P111" i="1"/>
  <c r="J111" i="1"/>
  <c r="BE111" i="1" s="1"/>
  <c r="BI110" i="1"/>
  <c r="BH110" i="1"/>
  <c r="BG110" i="1"/>
  <c r="BF110" i="1"/>
  <c r="T110" i="1"/>
  <c r="R110" i="1"/>
  <c r="P110" i="1"/>
  <c r="J110" i="1"/>
  <c r="BE110" i="1" s="1"/>
  <c r="BI109" i="1"/>
  <c r="BH109" i="1"/>
  <c r="BG109" i="1"/>
  <c r="BF109" i="1"/>
  <c r="T109" i="1"/>
  <c r="R109" i="1"/>
  <c r="R108" i="1" s="1"/>
  <c r="P109" i="1"/>
  <c r="P108" i="1" s="1"/>
  <c r="J109" i="1"/>
  <c r="J108" i="1" s="1"/>
  <c r="T108" i="1"/>
  <c r="BI107" i="1"/>
  <c r="BH107" i="1"/>
  <c r="BG107" i="1"/>
  <c r="BF107" i="1"/>
  <c r="BE107" i="1"/>
  <c r="T107" i="1"/>
  <c r="R107" i="1"/>
  <c r="P107" i="1"/>
  <c r="J107" i="1"/>
  <c r="BI106" i="1"/>
  <c r="BH106" i="1"/>
  <c r="BG106" i="1"/>
  <c r="BF106" i="1"/>
  <c r="T106" i="1"/>
  <c r="R106" i="1"/>
  <c r="P106" i="1"/>
  <c r="J106" i="1"/>
  <c r="BE106" i="1" s="1"/>
  <c r="BI105" i="1"/>
  <c r="BH105" i="1"/>
  <c r="BG105" i="1"/>
  <c r="BF105" i="1"/>
  <c r="T105" i="1"/>
  <c r="R105" i="1"/>
  <c r="P105" i="1"/>
  <c r="P104" i="1" s="1"/>
  <c r="J105" i="1"/>
  <c r="BE105" i="1" s="1"/>
  <c r="T104" i="1"/>
  <c r="R104" i="1"/>
  <c r="BI103" i="1"/>
  <c r="BH103" i="1"/>
  <c r="BG103" i="1"/>
  <c r="BF103" i="1"/>
  <c r="BE103" i="1"/>
  <c r="T103" i="1"/>
  <c r="R103" i="1"/>
  <c r="P103" i="1"/>
  <c r="J103" i="1"/>
  <c r="BI102" i="1"/>
  <c r="BH102" i="1"/>
  <c r="BG102" i="1"/>
  <c r="BF102" i="1"/>
  <c r="BE102" i="1"/>
  <c r="T102" i="1"/>
  <c r="R102" i="1"/>
  <c r="P102" i="1"/>
  <c r="J102" i="1"/>
  <c r="BI101" i="1"/>
  <c r="BH101" i="1"/>
  <c r="BG101" i="1"/>
  <c r="BF101" i="1"/>
  <c r="T101" i="1"/>
  <c r="R101" i="1"/>
  <c r="P101" i="1"/>
  <c r="J101" i="1"/>
  <c r="BE101" i="1" s="1"/>
  <c r="BI100" i="1"/>
  <c r="BH100" i="1"/>
  <c r="BG100" i="1"/>
  <c r="BF100" i="1"/>
  <c r="T100" i="1"/>
  <c r="R100" i="1"/>
  <c r="P100" i="1"/>
  <c r="J100" i="1"/>
  <c r="BE100" i="1" s="1"/>
  <c r="BI99" i="1"/>
  <c r="BH99" i="1"/>
  <c r="BG99" i="1"/>
  <c r="BF99" i="1"/>
  <c r="T99" i="1"/>
  <c r="R99" i="1"/>
  <c r="P99" i="1"/>
  <c r="J99" i="1"/>
  <c r="BE99" i="1" s="1"/>
  <c r="BI96" i="1"/>
  <c r="BH96" i="1"/>
  <c r="BG96" i="1"/>
  <c r="BF96" i="1"/>
  <c r="T96" i="1"/>
  <c r="R96" i="1"/>
  <c r="P96" i="1"/>
  <c r="J96" i="1"/>
  <c r="BE96" i="1" s="1"/>
  <c r="BI95" i="1"/>
  <c r="BH95" i="1"/>
  <c r="BG95" i="1"/>
  <c r="BF95" i="1"/>
  <c r="BE95" i="1"/>
  <c r="T95" i="1"/>
  <c r="T94" i="1" s="1"/>
  <c r="R95" i="1"/>
  <c r="R94" i="1" s="1"/>
  <c r="P95" i="1"/>
  <c r="P94" i="1" s="1"/>
  <c r="J95" i="1"/>
  <c r="BI93" i="1"/>
  <c r="BH93" i="1"/>
  <c r="BG93" i="1"/>
  <c r="BF93" i="1"/>
  <c r="T93" i="1"/>
  <c r="R93" i="1"/>
  <c r="P93" i="1"/>
  <c r="P92" i="1" s="1"/>
  <c r="J93" i="1"/>
  <c r="BE93" i="1" s="1"/>
  <c r="T92" i="1"/>
  <c r="R92" i="1"/>
  <c r="BI91" i="1"/>
  <c r="BH91" i="1"/>
  <c r="BG91" i="1"/>
  <c r="BF91" i="1"/>
  <c r="BE91" i="1"/>
  <c r="T91" i="1"/>
  <c r="T86" i="1" s="1"/>
  <c r="T85" i="1" s="1"/>
  <c r="R91" i="1"/>
  <c r="P91" i="1"/>
  <c r="J91" i="1"/>
  <c r="BI88" i="1"/>
  <c r="BH88" i="1"/>
  <c r="BG88" i="1"/>
  <c r="BF88" i="1"/>
  <c r="BE88" i="1"/>
  <c r="T88" i="1"/>
  <c r="R88" i="1"/>
  <c r="P88" i="1"/>
  <c r="J88" i="1"/>
  <c r="BI87" i="1"/>
  <c r="BH87" i="1"/>
  <c r="BG87" i="1"/>
  <c r="BF87" i="1"/>
  <c r="T87" i="1"/>
  <c r="R87" i="1"/>
  <c r="P87" i="1"/>
  <c r="J87" i="1"/>
  <c r="J86" i="1" s="1"/>
  <c r="R86" i="1"/>
  <c r="R85" i="1" s="1"/>
  <c r="P86" i="1"/>
  <c r="P85" i="1" s="1"/>
  <c r="P84" i="1" s="1"/>
  <c r="J81" i="1"/>
  <c r="I81" i="1"/>
  <c r="F81" i="1"/>
  <c r="C81" i="1"/>
  <c r="J80" i="1"/>
  <c r="I80" i="1"/>
  <c r="F80" i="1"/>
  <c r="C80" i="1"/>
  <c r="I78" i="1"/>
  <c r="F78" i="1"/>
  <c r="C78" i="1"/>
  <c r="E76" i="1"/>
  <c r="C75" i="1"/>
  <c r="J67" i="1"/>
  <c r="G67" i="1"/>
  <c r="F67" i="1"/>
  <c r="D67" i="1"/>
  <c r="G56" i="1"/>
  <c r="D56" i="1"/>
  <c r="J52" i="1"/>
  <c r="G52" i="1"/>
  <c r="G41" i="1"/>
  <c r="D41" i="1"/>
  <c r="AA25" i="1"/>
  <c r="I22" i="1"/>
  <c r="I21" i="1"/>
  <c r="I19" i="1"/>
  <c r="I18" i="1"/>
  <c r="I16" i="1"/>
  <c r="I15" i="1"/>
  <c r="AA7" i="1"/>
  <c r="AA76" i="1" s="1"/>
  <c r="R115" i="1" l="1"/>
  <c r="R84" i="1" s="1"/>
  <c r="T84" i="1"/>
  <c r="BE109" i="1"/>
  <c r="BE87" i="1"/>
  <c r="F31" i="1" s="1"/>
  <c r="J31" i="1" s="1"/>
  <c r="J122" i="1"/>
  <c r="J115" i="1" s="1"/>
  <c r="J94" i="1"/>
  <c r="J104" i="1"/>
  <c r="J92" i="1"/>
  <c r="J85" i="1" s="1"/>
  <c r="J84" i="1" s="1"/>
  <c r="J28" i="1" s="1"/>
  <c r="J34" i="1" s="1"/>
</calcChain>
</file>

<file path=xl/sharedStrings.xml><?xml version="1.0" encoding="utf-8"?>
<sst xmlns="http://schemas.openxmlformats.org/spreadsheetml/2006/main" count="276" uniqueCount="162">
  <si>
    <t>&gt;&gt;  skryté stĺpce  &lt;&lt;</t>
  </si>
  <si>
    <t>KRYCÍ LIST ROZPOČTU</t>
  </si>
  <si>
    <t>Stavba:</t>
  </si>
  <si>
    <t>ODDYCHOVÁ ZÓNA POPRAD KVETNICA</t>
  </si>
  <si>
    <t>JKSO:</t>
  </si>
  <si>
    <t>ČS:</t>
  </si>
  <si>
    <t/>
  </si>
  <si>
    <t>Miesto: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</si>
  <si>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</si>
  <si>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</si>
  <si>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</si>
  <si>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</si>
  <si>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</si>
  <si>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</si>
  <si>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</si>
  <si>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</si>
  <si>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Poznámka:</t>
  </si>
  <si>
    <t>Cena bez DPH</t>
  </si>
  <si>
    <t>Základ DPH</t>
  </si>
  <si>
    <t>Sadzba DPH</t>
  </si>
  <si>
    <t>Výška dane</t>
  </si>
  <si>
    <t>DPH</t>
  </si>
  <si>
    <t>základná</t>
  </si>
  <si>
    <t>Cena s DPH</t>
  </si>
  <si>
    <t>v</t>
  </si>
  <si>
    <t>EUR</t>
  </si>
  <si>
    <t>Dátum a podpis:</t>
  </si>
  <si>
    <t>Pečiatka</t>
  </si>
  <si>
    <t>ROZPOČET</t>
  </si>
  <si>
    <t>v ---  nižšie sa nachádzajú doplnkové a pomocné údaje k zostavám  --- v</t>
  </si>
  <si>
    <t>PČ</t>
  </si>
  <si>
    <t>Typ</t>
  </si>
  <si>
    <t>Kód</t>
  </si>
  <si>
    <t>Popis</t>
  </si>
  <si>
    <t>MJ</t>
  </si>
  <si>
    <t>Množstvo</t>
  </si>
  <si>
    <t>J. cena [EUR]</t>
  </si>
  <si>
    <t>Cena celkom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</si>
  <si>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</si>
  <si>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</si>
  <si>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</si>
  <si>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</si>
  <si>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</si>
  <si>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</si>
  <si>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</si>
  <si>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Náklady z rozpočtu</t>
  </si>
  <si>
    <t>D</t>
  </si>
  <si>
    <t>HSV</t>
  </si>
  <si>
    <t>Práce a dodávky HSV</t>
  </si>
  <si>
    <t>1</t>
  </si>
  <si>
    <t>Zemné práce</t>
  </si>
  <si>
    <t>K</t>
  </si>
  <si>
    <t>171101102.S</t>
  </si>
  <si>
    <t>Uloženie sypaniny do násypu súdržnej horniny s mierou zhutnenia na 96 % podľa Proctor-Standard</t>
  </si>
  <si>
    <t>m3</t>
  </si>
  <si>
    <t>2</t>
  </si>
  <si>
    <t>174101002.S</t>
  </si>
  <si>
    <t>Zásyp sypaninou so zhutnením jám, šachiet, rýh, zárezov alebo okolo objektov nad 100 do 1000 m3</t>
  </si>
  <si>
    <t>VV</t>
  </si>
  <si>
    <t>1032*0,5</t>
  </si>
  <si>
    <t>Súčet</t>
  </si>
  <si>
    <t>3</t>
  </si>
  <si>
    <t>181101101.S</t>
  </si>
  <si>
    <t>Úprava pláne v zárezoch v hornine 1-4 bez zhutnenia</t>
  </si>
  <si>
    <t>m2</t>
  </si>
  <si>
    <t>Zvislé a kompletné konštrukcie</t>
  </si>
  <si>
    <t>4</t>
  </si>
  <si>
    <t>388381111.S</t>
  </si>
  <si>
    <t>Kanalizačná prípojka</t>
  </si>
  <si>
    <t>m</t>
  </si>
  <si>
    <t>5</t>
  </si>
  <si>
    <t>Komunikácie</t>
  </si>
  <si>
    <t>564851111.S</t>
  </si>
  <si>
    <t>Podklad zo štrkodrviny s rozprestretím a zhutnením, po zhutnení hr. 150 mm</t>
  </si>
  <si>
    <t>6</t>
  </si>
  <si>
    <t>564861111.S</t>
  </si>
  <si>
    <t>Podklad zo štrkodrviny s rozprestretím a zhutnením, po zhutnení hr. 200 mm</t>
  </si>
  <si>
    <t>511+95</t>
  </si>
  <si>
    <t>7</t>
  </si>
  <si>
    <t>584121111.S</t>
  </si>
  <si>
    <t>Osadenie cestných panelov zo železového betónu, so zhotovením podkladu z kam. ťaženého do hr. 40 mm</t>
  </si>
  <si>
    <t>8</t>
  </si>
  <si>
    <t>M</t>
  </si>
  <si>
    <t>593810000900.S</t>
  </si>
  <si>
    <t>Cestný panel IZD 300/200/18 JP 20 ton, lxšxv 3000x2000x180 mm</t>
  </si>
  <si>
    <t>ks</t>
  </si>
  <si>
    <t>9</t>
  </si>
  <si>
    <t>594111111.S</t>
  </si>
  <si>
    <t>Dlažba z lomového kameňa do lôžka z kameniva ťaženého</t>
  </si>
  <si>
    <t>10</t>
  </si>
  <si>
    <t>596911224.S</t>
  </si>
  <si>
    <t>Kladenie betónovej zámkovej dlažby pozemných komunikácií hr. 80 mm pre peších nad 300 m2 so zriadením lôžka z kameniva hr. 50 mm</t>
  </si>
  <si>
    <t>11</t>
  </si>
  <si>
    <t>592460008500</t>
  </si>
  <si>
    <t>Dlažba betónová - samovsakovacia</t>
  </si>
  <si>
    <t>Rúrové vedenie</t>
  </si>
  <si>
    <t>12</t>
  </si>
  <si>
    <t>850525121.S</t>
  </si>
  <si>
    <t>Vodovodná prípojka</t>
  </si>
  <si>
    <t>13</t>
  </si>
  <si>
    <t>871218006.S</t>
  </si>
  <si>
    <t>PLYN - chránička</t>
  </si>
  <si>
    <t>14</t>
  </si>
  <si>
    <t>286130036100.S</t>
  </si>
  <si>
    <t>PVC 200</t>
  </si>
  <si>
    <t>Ostatné konštrukcie a práce-búranie</t>
  </si>
  <si>
    <t>15</t>
  </si>
  <si>
    <t>916361112.S</t>
  </si>
  <si>
    <t>Osadenie cestného obrubníka betónového ležatého do lôžka z betónu prostého tr. C 16/20 s bočnou oporou</t>
  </si>
  <si>
    <t>16</t>
  </si>
  <si>
    <t>592170001000.S</t>
  </si>
  <si>
    <t>Obrubník cestný, lxšxv 1000x150x260 mm</t>
  </si>
  <si>
    <t>17</t>
  </si>
  <si>
    <t>935111111.S</t>
  </si>
  <si>
    <t>Osadenie priekopového žľabu z betónových priekop. tvárnic šírky do 500 mm</t>
  </si>
  <si>
    <t>18</t>
  </si>
  <si>
    <t>592270000300.S</t>
  </si>
  <si>
    <t>Tvárnica priekopová a melioračná, prídlažba betónová, rozmer 500x250x80 mm</t>
  </si>
  <si>
    <t>19</t>
  </si>
  <si>
    <t>953942526.S</t>
  </si>
  <si>
    <t>Kontajnerový systém</t>
  </si>
  <si>
    <t>kpl</t>
  </si>
  <si>
    <t>20</t>
  </si>
  <si>
    <t>998014201.S</t>
  </si>
  <si>
    <t>Presun hmôt pre objekt z mobilných buniek, prípl.za zväčšený presun na vzdialenosť do 500 m</t>
  </si>
  <si>
    <t>t</t>
  </si>
  <si>
    <t>PSV</t>
  </si>
  <si>
    <t>Práce a dodávky PSV</t>
  </si>
  <si>
    <t>725</t>
  </si>
  <si>
    <t>Zdravotechnika - zariaďovacie predmety</t>
  </si>
  <si>
    <t>21</t>
  </si>
  <si>
    <t>725119106.S</t>
  </si>
  <si>
    <t>Zdravotechnika</t>
  </si>
  <si>
    <t>762</t>
  </si>
  <si>
    <t>Konštrukcie tesárske</t>
  </si>
  <si>
    <t>22</t>
  </si>
  <si>
    <t>762211220.S</t>
  </si>
  <si>
    <t>Altánok</t>
  </si>
  <si>
    <t>23</t>
  </si>
  <si>
    <t>762211221.S</t>
  </si>
  <si>
    <t>Zázemie</t>
  </si>
  <si>
    <t>24</t>
  </si>
  <si>
    <t>762921200.S</t>
  </si>
  <si>
    <t>Detské ihrisko</t>
  </si>
  <si>
    <t>769</t>
  </si>
  <si>
    <t>Montáže vzduchotechnických zariadení</t>
  </si>
  <si>
    <t>25</t>
  </si>
  <si>
    <t>769011005.S</t>
  </si>
  <si>
    <t>Vzduchotechnika</t>
  </si>
  <si>
    <t>Práce a dodávky M</t>
  </si>
  <si>
    <t>21-M</t>
  </si>
  <si>
    <t>Elektromontáže</t>
  </si>
  <si>
    <t>26</t>
  </si>
  <si>
    <t>210222001.S</t>
  </si>
  <si>
    <t>Bleskozvod</t>
  </si>
  <si>
    <t>27</t>
  </si>
  <si>
    <t>210451002.S</t>
  </si>
  <si>
    <t>Vykurovanie</t>
  </si>
  <si>
    <t>28</t>
  </si>
  <si>
    <t>210501231.S</t>
  </si>
  <si>
    <t>FOTOVOLTIKA</t>
  </si>
  <si>
    <t>súb.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</si>
</sst>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6" x14ac:knownFonts="1">
    <font>
      <sz val="11"/>
      <color rgb="FF000000"/>
      <name val="Calibri"/>
      <scheme val="minor"/>
    </font>
    <font>
      <sz val="11"/>
      <color theme="1"/>
      <name val="Calibri"/>
    </font>
    <font>
      <sz val="8"/>
      <color rgb="FF3366FF"/>
      <name val="Arial"/>
    </font>
    <font>
      <sz val="11"/>
      <name val="Calibri"/>
    </font>
    <font>
      <b/>
      <sz val="14"/>
      <color theme="1"/>
      <name val="Arial"/>
    </font>
    <font>
      <sz val="10"/>
      <color rgb="FF969696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rgb="FF960000"/>
      <name val="Arial"/>
    </font>
    <font>
      <b/>
      <sz val="12"/>
      <color theme="1"/>
      <name val="Arial"/>
    </font>
    <font>
      <b/>
      <sz val="10"/>
      <color rgb="FF464646"/>
      <name val="Arial"/>
    </font>
    <font>
      <sz val="10"/>
      <color rgb="FF3366FF"/>
      <name val="Arial"/>
    </font>
    <font>
      <sz val="9"/>
      <color theme="1"/>
      <name val="Arial"/>
    </font>
    <font>
      <sz val="9"/>
      <color rgb="FF969696"/>
      <name val="Arial"/>
    </font>
    <font>
      <sz val="9"/>
      <color rgb="FF960000"/>
      <name val="Arial"/>
    </font>
    <font>
      <sz val="12"/>
      <color rgb="FF003366"/>
      <name val="Arial"/>
    </font>
    <font>
      <sz val="8"/>
      <color rgb="FF003366"/>
      <name val="Arial"/>
    </font>
    <font>
      <sz val="10"/>
      <color rgb="FF003366"/>
      <name val="Calibri"/>
    </font>
    <font>
      <sz val="10"/>
      <color rgb="FF003366"/>
      <name val="Arial"/>
    </font>
    <font>
      <sz val="9"/>
      <color rgb="FF000000"/>
      <name val="Arial"/>
    </font>
    <font>
      <sz val="8"/>
      <color rgb="FF505050"/>
      <name val="Calibri"/>
    </font>
    <font>
      <sz val="8"/>
      <color rgb="FF505050"/>
      <name val="Arial"/>
    </font>
    <font>
      <sz val="8"/>
      <color rgb="FFE56277"/>
      <name val="Arial"/>
    </font>
    <font>
      <i/>
      <sz val="11"/>
      <color rgb="FF0000FF"/>
      <name val="Calibri"/>
    </font>
    <font>
      <i/>
      <sz val="9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D2D2D2"/>
        <bgColor rgb="FFD2D2D2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Alignment="1">
      <alignment vertical="top"/>
    </xf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49" fontId="7" fillId="3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1" fillId="4" borderId="7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vertical="center"/>
    </xf>
    <xf numFmtId="4" fontId="1" fillId="4" borderId="10" xfId="0" applyNumberFormat="1" applyFont="1" applyFill="1" applyBorder="1" applyAlignment="1">
      <alignment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center" vertical="center"/>
    </xf>
    <xf numFmtId="4" fontId="10" fillId="4" borderId="10" xfId="0" applyNumberFormat="1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0" fontId="13" fillId="0" borderId="2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66" fontId="15" fillId="0" borderId="8" xfId="0" applyNumberFormat="1" applyFont="1" applyBorder="1"/>
    <xf numFmtId="166" fontId="15" fillId="0" borderId="23" xfId="0" applyNumberFormat="1" applyFont="1" applyBorder="1"/>
    <xf numFmtId="0" fontId="16" fillId="0" borderId="0" xfId="0" applyFont="1"/>
    <xf numFmtId="0" fontId="16" fillId="0" borderId="6" xfId="0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167" fontId="16" fillId="0" borderId="0" xfId="0" applyNumberFormat="1" applyFont="1"/>
    <xf numFmtId="4" fontId="16" fillId="0" borderId="0" xfId="0" applyNumberFormat="1" applyFont="1"/>
    <xf numFmtId="0" fontId="16" fillId="0" borderId="24" xfId="0" applyFont="1" applyBorder="1"/>
    <xf numFmtId="0" fontId="17" fillId="0" borderId="0" xfId="0" applyFont="1"/>
    <xf numFmtId="166" fontId="17" fillId="0" borderId="0" xfId="0" applyNumberFormat="1" applyFont="1"/>
    <xf numFmtId="166" fontId="17" fillId="0" borderId="25" xfId="0" applyNumberFormat="1" applyFont="1" applyBorder="1"/>
    <xf numFmtId="0" fontId="18" fillId="0" borderId="0" xfId="0" applyFont="1"/>
    <xf numFmtId="0" fontId="19" fillId="0" borderId="6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167" fontId="19" fillId="0" borderId="0" xfId="0" applyNumberFormat="1" applyFont="1"/>
    <xf numFmtId="4" fontId="19" fillId="0" borderId="0" xfId="0" applyNumberFormat="1" applyFont="1"/>
    <xf numFmtId="0" fontId="19" fillId="0" borderId="24" xfId="0" applyFont="1" applyBorder="1"/>
    <xf numFmtId="0" fontId="20" fillId="0" borderId="6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vertical="center"/>
    </xf>
    <xf numFmtId="4" fontId="20" fillId="3" borderId="26" xfId="0" applyNumberFormat="1" applyFont="1" applyFill="1" applyBorder="1" applyAlignment="1">
      <alignment vertical="center"/>
    </xf>
    <xf numFmtId="4" fontId="20" fillId="0" borderId="26" xfId="0" applyNumberFormat="1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14" fillId="0" borderId="25" xfId="0" applyNumberFormat="1" applyFont="1" applyBorder="1" applyAlignment="1">
      <alignment vertical="center"/>
    </xf>
    <xf numFmtId="0" fontId="21" fillId="0" borderId="0" xfId="0" applyFont="1"/>
    <xf numFmtId="0" fontId="22" fillId="0" borderId="6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7" fontId="22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24" xfId="0" applyFont="1" applyBorder="1" applyAlignment="1">
      <alignment vertical="center"/>
    </xf>
    <xf numFmtId="166" fontId="22" fillId="0" borderId="0" xfId="0" applyNumberFormat="1" applyFont="1" applyAlignment="1">
      <alignment vertical="center"/>
    </xf>
    <xf numFmtId="166" fontId="22" fillId="0" borderId="25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67" fontId="23" fillId="0" borderId="0" xfId="0" applyNumberFormat="1" applyFont="1" applyAlignment="1">
      <alignment vertical="center"/>
    </xf>
    <xf numFmtId="0" fontId="24" fillId="0" borderId="0" xfId="0" applyFont="1"/>
    <xf numFmtId="0" fontId="25" fillId="0" borderId="6" xfId="0" applyFont="1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26" xfId="0" applyFont="1" applyBorder="1" applyAlignment="1">
      <alignment vertical="center" wrapText="1"/>
    </xf>
    <xf numFmtId="0" fontId="25" fillId="0" borderId="26" xfId="0" applyFont="1" applyBorder="1" applyAlignment="1">
      <alignment horizontal="center" vertical="center" wrapText="1"/>
    </xf>
    <xf numFmtId="167" fontId="25" fillId="0" borderId="26" xfId="0" applyNumberFormat="1" applyFont="1" applyBorder="1" applyAlignment="1">
      <alignment vertical="center"/>
    </xf>
    <xf numFmtId="4" fontId="25" fillId="3" borderId="26" xfId="0" applyNumberFormat="1" applyFont="1" applyFill="1" applyBorder="1" applyAlignment="1">
      <alignment vertical="center"/>
    </xf>
    <xf numFmtId="4" fontId="25" fillId="0" borderId="26" xfId="0" applyNumberFormat="1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0" xfId="0" applyFont="1" applyAlignment="1">
      <alignment vertical="center"/>
    </xf>
    <xf numFmtId="166" fontId="25" fillId="0" borderId="0" xfId="0" applyNumberFormat="1" applyFont="1" applyAlignment="1">
      <alignment vertical="center"/>
    </xf>
    <xf numFmtId="166" fontId="25" fillId="0" borderId="25" xfId="0" applyNumberFormat="1" applyFont="1" applyBorder="1" applyAlignment="1">
      <alignment vertical="center"/>
    </xf>
    <xf numFmtId="4" fontId="24" fillId="0" borderId="0" xfId="0" applyNumberFormat="1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7" fillId="3" borderId="1" xfId="0" applyNumberFormat="1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showGridLines="0" tabSelected="1" workbookViewId="0">
      <selection activeCell="I88" sqref="I88"/>
    </sheetView>
  </sheetViews>
  <sheetFormatPr defaultColWidth="14.44140625" defaultRowHeight="15" customHeight="1" x14ac:dyDescent="0.3"/>
  <cols>
    <col min="1" max="1" width="7.109375" customWidth="1"/>
    <col min="2" max="2" width="0.88671875" customWidth="1"/>
    <col min="3" max="3" width="3.6640625" customWidth="1"/>
    <col min="4" max="4" width="4.33203125" customWidth="1"/>
    <col min="5" max="5" width="17.6640625" customWidth="1"/>
    <col min="6" max="6" width="55.6640625" customWidth="1"/>
    <col min="7" max="7" width="6.6640625" customWidth="1"/>
    <col min="8" max="9" width="14.6640625" customWidth="1"/>
    <col min="10" max="10" width="20.6640625" customWidth="1"/>
    <col min="11" max="11" width="20.6640625" hidden="1" customWidth="1"/>
    <col min="12" max="12" width="7.88671875" customWidth="1"/>
    <col min="13" max="13" width="9.33203125" hidden="1" customWidth="1"/>
    <col min="14" max="14" width="7.88671875" hidden="1" customWidth="1"/>
    <col min="15" max="20" width="12.109375" hidden="1" customWidth="1"/>
    <col min="21" max="21" width="14" hidden="1" customWidth="1"/>
    <col min="22" max="22" width="10.6640625" customWidth="1"/>
    <col min="23" max="23" width="14" customWidth="1"/>
    <col min="24" max="24" width="10.6640625" customWidth="1"/>
    <col min="25" max="25" width="12.88671875" customWidth="1"/>
    <col min="26" max="26" width="9.44140625" customWidth="1"/>
    <col min="27" max="27" width="94.88671875" hidden="1" customWidth="1"/>
    <col min="28" max="28" width="14" customWidth="1"/>
    <col min="29" max="29" width="9.44140625" customWidth="1"/>
    <col min="30" max="30" width="12.88671875" customWidth="1"/>
    <col min="31" max="31" width="14" customWidth="1"/>
    <col min="32" max="43" width="9.109375" customWidth="1"/>
    <col min="44" max="61" width="9.109375" hidden="1" customWidth="1"/>
  </cols>
  <sheetData>
    <row r="1" spans="1:61" ht="11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36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29" t="s">
        <v>0</v>
      </c>
      <c r="M2" s="130"/>
      <c r="N2" s="130"/>
      <c r="O2" s="130"/>
      <c r="P2" s="130"/>
      <c r="Q2" s="130"/>
      <c r="R2" s="130"/>
      <c r="S2" s="130"/>
      <c r="T2" s="130"/>
      <c r="U2" s="130"/>
      <c r="V2" s="13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6.75" customHeigh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24.75" customHeight="1" x14ac:dyDescent="0.3">
      <c r="A4" s="1"/>
      <c r="B4" s="4"/>
      <c r="C4" s="1"/>
      <c r="D4" s="5" t="s">
        <v>1</v>
      </c>
      <c r="E4" s="1"/>
      <c r="F4" s="1"/>
      <c r="G4" s="1"/>
      <c r="H4" s="1"/>
      <c r="I4" s="1"/>
      <c r="J4" s="1"/>
      <c r="K4" s="1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ht="6.75" customHeight="1" x14ac:dyDescent="0.3">
      <c r="A5" s="1"/>
      <c r="B5" s="4"/>
      <c r="C5" s="1"/>
      <c r="D5" s="1"/>
      <c r="E5" s="1"/>
      <c r="F5" s="1"/>
      <c r="G5" s="1"/>
      <c r="H5" s="1"/>
      <c r="I5" s="1"/>
      <c r="J5" s="1"/>
      <c r="K5" s="1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ht="12" customHeight="1" x14ac:dyDescent="0.3">
      <c r="A6" s="1"/>
      <c r="B6" s="4"/>
      <c r="C6" s="1"/>
      <c r="D6" s="6" t="s">
        <v>2</v>
      </c>
      <c r="E6" s="1"/>
      <c r="F6" s="1"/>
      <c r="G6" s="1"/>
      <c r="H6" s="1"/>
      <c r="I6" s="1"/>
      <c r="J6" s="1"/>
      <c r="K6" s="1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4.25" customHeight="1" x14ac:dyDescent="0.3">
      <c r="A7" s="7"/>
      <c r="B7" s="8"/>
      <c r="C7" s="7"/>
      <c r="D7" s="7"/>
      <c r="E7" s="128" t="s">
        <v>3</v>
      </c>
      <c r="F7" s="126"/>
      <c r="G7" s="126"/>
      <c r="H7" s="126"/>
      <c r="I7" s="7"/>
      <c r="J7" s="7"/>
      <c r="K7" s="7"/>
      <c r="L7" s="8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9" t="str">
        <f>E7</f>
        <v>ODDYCHOVÁ ZÓNA POPRAD KVETNICA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4.25" customHeight="1" x14ac:dyDescent="0.3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4.25" customHeight="1" x14ac:dyDescent="0.3">
      <c r="A9" s="7"/>
      <c r="B9" s="8"/>
      <c r="C9" s="7"/>
      <c r="D9" s="6" t="s">
        <v>4</v>
      </c>
      <c r="E9" s="7"/>
      <c r="F9" s="10"/>
      <c r="G9" s="7"/>
      <c r="H9" s="7"/>
      <c r="I9" s="6" t="s">
        <v>5</v>
      </c>
      <c r="J9" s="11" t="s">
        <v>6</v>
      </c>
      <c r="K9" s="7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25" customHeight="1" x14ac:dyDescent="0.3">
      <c r="A10" s="7"/>
      <c r="B10" s="8"/>
      <c r="C10" s="7"/>
      <c r="D10" s="6" t="s">
        <v>7</v>
      </c>
      <c r="E10" s="7"/>
      <c r="F10" s="12" t="s">
        <v>6</v>
      </c>
      <c r="G10" s="7"/>
      <c r="H10" s="7"/>
      <c r="I10" s="6" t="s">
        <v>8</v>
      </c>
      <c r="J10" s="13"/>
      <c r="K10" s="7"/>
      <c r="L10" s="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</row>
    <row r="11" spans="1:61" ht="14.25" customHeight="1" x14ac:dyDescent="0.3">
      <c r="A11" s="7"/>
      <c r="B11" s="8"/>
      <c r="C11" s="7"/>
      <c r="D11" s="14" t="s">
        <v>6</v>
      </c>
      <c r="E11" s="15"/>
      <c r="F11" s="16" t="s">
        <v>6</v>
      </c>
      <c r="G11" s="7"/>
      <c r="H11" s="7"/>
      <c r="I11" s="14" t="s">
        <v>6</v>
      </c>
      <c r="J11" s="16" t="s">
        <v>6</v>
      </c>
      <c r="K11" s="7"/>
      <c r="L11" s="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</row>
    <row r="12" spans="1:61" ht="14.25" customHeight="1" x14ac:dyDescent="0.3">
      <c r="A12" s="7"/>
      <c r="B12" s="8"/>
      <c r="C12" s="7"/>
      <c r="D12" s="6" t="s">
        <v>9</v>
      </c>
      <c r="E12" s="7"/>
      <c r="F12" s="7"/>
      <c r="G12" s="7"/>
      <c r="H12" s="7"/>
      <c r="I12" s="6" t="s">
        <v>10</v>
      </c>
      <c r="J12" s="10" t="s">
        <v>6</v>
      </c>
      <c r="K12" s="7"/>
      <c r="L12" s="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</row>
    <row r="13" spans="1:61" ht="14.25" customHeight="1" x14ac:dyDescent="0.3">
      <c r="A13" s="7"/>
      <c r="B13" s="8"/>
      <c r="C13" s="7"/>
      <c r="D13" s="7"/>
      <c r="E13" s="125" t="s">
        <v>6</v>
      </c>
      <c r="F13" s="126"/>
      <c r="G13" s="126"/>
      <c r="H13" s="126"/>
      <c r="I13" s="6" t="s">
        <v>11</v>
      </c>
      <c r="J13" s="10" t="s">
        <v>6</v>
      </c>
      <c r="K13" s="7"/>
      <c r="L13" s="8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</row>
    <row r="14" spans="1:61" ht="14.25" customHeight="1" x14ac:dyDescent="0.3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</row>
    <row r="15" spans="1:61" ht="14.25" customHeight="1" x14ac:dyDescent="0.3">
      <c r="A15" s="7"/>
      <c r="B15" s="8"/>
      <c r="C15" s="7"/>
      <c r="D15" s="6" t="s">
        <v>12</v>
      </c>
      <c r="E15" s="7"/>
      <c r="F15" s="7"/>
      <c r="G15" s="7"/>
      <c r="H15" s="7"/>
      <c r="I15" s="6" t="str">
        <f t="shared" ref="I15:I16" si="0">I12</f>
        <v>IČO:</v>
      </c>
      <c r="J15" s="17" t="s">
        <v>13</v>
      </c>
      <c r="K15" s="7"/>
      <c r="L15" s="8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</row>
    <row r="16" spans="1:61" ht="14.25" customHeight="1" x14ac:dyDescent="0.3">
      <c r="A16" s="7"/>
      <c r="B16" s="8"/>
      <c r="C16" s="7"/>
      <c r="D16" s="7"/>
      <c r="E16" s="132" t="s">
        <v>13</v>
      </c>
      <c r="F16" s="130"/>
      <c r="G16" s="130"/>
      <c r="H16" s="131"/>
      <c r="I16" s="6" t="str">
        <f t="shared" si="0"/>
        <v>IČ DPH:</v>
      </c>
      <c r="J16" s="17" t="s">
        <v>13</v>
      </c>
      <c r="K16" s="7"/>
      <c r="L16" s="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</row>
    <row r="17" spans="1:61" ht="14.25" customHeight="1" x14ac:dyDescent="0.3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8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</row>
    <row r="18" spans="1:61" ht="14.25" customHeight="1" x14ac:dyDescent="0.3">
      <c r="A18" s="7"/>
      <c r="B18" s="8"/>
      <c r="C18" s="7"/>
      <c r="D18" s="6" t="s">
        <v>14</v>
      </c>
      <c r="E18" s="7"/>
      <c r="F18" s="7"/>
      <c r="G18" s="7"/>
      <c r="H18" s="7"/>
      <c r="I18" s="6" t="str">
        <f t="shared" ref="I18:I19" si="1">I12</f>
        <v>IČO:</v>
      </c>
      <c r="J18" s="10" t="s">
        <v>6</v>
      </c>
      <c r="K18" s="7"/>
      <c r="L18" s="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4.25" customHeight="1" x14ac:dyDescent="0.3">
      <c r="A19" s="7"/>
      <c r="B19" s="8"/>
      <c r="C19" s="7"/>
      <c r="D19" s="7"/>
      <c r="E19" s="125" t="s">
        <v>6</v>
      </c>
      <c r="F19" s="126"/>
      <c r="G19" s="126"/>
      <c r="H19" s="126"/>
      <c r="I19" s="6" t="str">
        <f t="shared" si="1"/>
        <v>IČ DPH:</v>
      </c>
      <c r="J19" s="10" t="s">
        <v>6</v>
      </c>
      <c r="K19" s="7"/>
      <c r="L19" s="8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4.25" customHeight="1" x14ac:dyDescent="0.3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</row>
    <row r="21" spans="1:61" ht="14.25" customHeight="1" x14ac:dyDescent="0.3">
      <c r="A21" s="7"/>
      <c r="B21" s="8"/>
      <c r="C21" s="7"/>
      <c r="D21" s="6" t="s">
        <v>15</v>
      </c>
      <c r="E21" s="7"/>
      <c r="F21" s="7"/>
      <c r="G21" s="7"/>
      <c r="H21" s="7"/>
      <c r="I21" s="6" t="str">
        <f t="shared" ref="I21:I22" si="2">I12</f>
        <v>IČO:</v>
      </c>
      <c r="J21" s="10" t="s">
        <v>6</v>
      </c>
      <c r="K21" s="7"/>
      <c r="L21" s="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</row>
    <row r="22" spans="1:61" ht="14.25" customHeight="1" x14ac:dyDescent="0.3">
      <c r="A22" s="7"/>
      <c r="B22" s="8"/>
      <c r="C22" s="7"/>
      <c r="D22" s="7"/>
      <c r="E22" s="125" t="s">
        <v>6</v>
      </c>
      <c r="F22" s="126"/>
      <c r="G22" s="126"/>
      <c r="H22" s="126"/>
      <c r="I22" s="6" t="str">
        <f t="shared" si="2"/>
        <v>IČ DPH:</v>
      </c>
      <c r="J22" s="10" t="s">
        <v>6</v>
      </c>
      <c r="K22" s="7"/>
      <c r="L22" s="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</row>
    <row r="23" spans="1:61" ht="14.25" customHeight="1" x14ac:dyDescent="0.3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</row>
    <row r="24" spans="1:61" ht="14.25" customHeight="1" x14ac:dyDescent="0.3">
      <c r="A24" s="7"/>
      <c r="B24" s="8"/>
      <c r="C24" s="7"/>
      <c r="D24" s="6" t="s">
        <v>16</v>
      </c>
      <c r="E24" s="7"/>
      <c r="F24" s="7"/>
      <c r="G24" s="7"/>
      <c r="H24" s="7"/>
      <c r="I24" s="7"/>
      <c r="J24" s="7"/>
      <c r="K24" s="7"/>
      <c r="L24" s="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</row>
    <row r="25" spans="1:61" ht="14.25" customHeight="1" x14ac:dyDescent="0.3">
      <c r="A25" s="18"/>
      <c r="B25" s="19"/>
      <c r="C25" s="18"/>
      <c r="D25" s="18"/>
      <c r="E25" s="127"/>
      <c r="F25" s="126"/>
      <c r="G25" s="126"/>
      <c r="H25" s="126"/>
      <c r="I25" s="18"/>
      <c r="J25" s="18"/>
      <c r="K25" s="18"/>
      <c r="L25" s="19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0">
        <f>E25</f>
        <v>0</v>
      </c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</row>
    <row r="26" spans="1:61" ht="14.25" customHeight="1" x14ac:dyDescent="0.3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6.75" customHeight="1" x14ac:dyDescent="0.3">
      <c r="A27" s="7"/>
      <c r="B27" s="8"/>
      <c r="C27" s="7"/>
      <c r="D27" s="21"/>
      <c r="E27" s="21"/>
      <c r="F27" s="21"/>
      <c r="G27" s="21"/>
      <c r="H27" s="21"/>
      <c r="I27" s="21"/>
      <c r="J27" s="21"/>
      <c r="K27" s="21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ht="24.75" customHeight="1" x14ac:dyDescent="0.3">
      <c r="A28" s="7"/>
      <c r="B28" s="8"/>
      <c r="C28" s="7"/>
      <c r="D28" s="22" t="s">
        <v>17</v>
      </c>
      <c r="E28" s="7"/>
      <c r="F28" s="23"/>
      <c r="G28" s="7"/>
      <c r="H28" s="7"/>
      <c r="I28" s="7"/>
      <c r="J28" s="24">
        <f>ROUND(J84,2)</f>
        <v>0</v>
      </c>
      <c r="K28" s="7"/>
      <c r="L28" s="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</row>
    <row r="29" spans="1:61" ht="6.75" customHeight="1" x14ac:dyDescent="0.3">
      <c r="A29" s="7"/>
      <c r="B29" s="8"/>
      <c r="C29" s="7"/>
      <c r="D29" s="21"/>
      <c r="E29" s="21"/>
      <c r="F29" s="25"/>
      <c r="G29" s="21"/>
      <c r="H29" s="21"/>
      <c r="I29" s="21"/>
      <c r="J29" s="25"/>
      <c r="K29" s="21"/>
      <c r="L29" s="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</row>
    <row r="30" spans="1:61" ht="14.25" customHeight="1" x14ac:dyDescent="0.3">
      <c r="A30" s="7"/>
      <c r="B30" s="8"/>
      <c r="C30" s="7"/>
      <c r="D30" s="7"/>
      <c r="E30" s="7"/>
      <c r="F30" s="26" t="s">
        <v>18</v>
      </c>
      <c r="G30" s="7"/>
      <c r="H30" s="7"/>
      <c r="I30" s="27" t="s">
        <v>19</v>
      </c>
      <c r="J30" s="26" t="s">
        <v>20</v>
      </c>
      <c r="K30" s="7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</row>
    <row r="31" spans="1:61" ht="14.25" customHeight="1" x14ac:dyDescent="0.3">
      <c r="A31" s="7"/>
      <c r="B31" s="8"/>
      <c r="C31" s="7"/>
      <c r="D31" s="6" t="s">
        <v>21</v>
      </c>
      <c r="E31" s="6" t="s">
        <v>22</v>
      </c>
      <c r="F31" s="26">
        <f>SUM(BE84:BE128)</f>
        <v>0</v>
      </c>
      <c r="G31" s="7"/>
      <c r="H31" s="7"/>
      <c r="I31" s="28">
        <v>0.23</v>
      </c>
      <c r="J31" s="29">
        <f>ROUND(F31*I31,2)</f>
        <v>0</v>
      </c>
      <c r="K31" s="7"/>
      <c r="L31" s="8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</row>
    <row r="32" spans="1:61" ht="14.25" customHeight="1" x14ac:dyDescent="0.3">
      <c r="A32" s="7"/>
      <c r="B32" s="8"/>
      <c r="C32" s="7"/>
      <c r="D32" s="6"/>
      <c r="E32" s="6"/>
      <c r="F32" s="26"/>
      <c r="G32" s="7"/>
      <c r="H32" s="7"/>
      <c r="I32" s="28"/>
      <c r="J32" s="29"/>
      <c r="K32" s="7"/>
      <c r="L32" s="8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</row>
    <row r="33" spans="1:61" ht="6.75" customHeight="1" x14ac:dyDescent="0.3">
      <c r="A33" s="7"/>
      <c r="B33" s="8"/>
      <c r="C33" s="7"/>
      <c r="D33" s="7"/>
      <c r="E33" s="7"/>
      <c r="F33" s="23"/>
      <c r="G33" s="7"/>
      <c r="H33" s="7"/>
      <c r="I33" s="7"/>
      <c r="J33" s="23"/>
      <c r="K33" s="7"/>
      <c r="L33" s="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</row>
    <row r="34" spans="1:61" ht="24.75" customHeight="1" x14ac:dyDescent="0.3">
      <c r="A34" s="7"/>
      <c r="B34" s="8"/>
      <c r="C34" s="30"/>
      <c r="D34" s="31" t="s">
        <v>23</v>
      </c>
      <c r="E34" s="32"/>
      <c r="F34" s="33"/>
      <c r="G34" s="34" t="s">
        <v>24</v>
      </c>
      <c r="H34" s="35" t="s">
        <v>25</v>
      </c>
      <c r="I34" s="32"/>
      <c r="J34" s="36">
        <f>SUM(J28:J32)</f>
        <v>0</v>
      </c>
      <c r="K34" s="37"/>
      <c r="L34" s="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</row>
    <row r="35" spans="1:61" ht="14.25" customHeight="1" x14ac:dyDescent="0.3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</row>
    <row r="36" spans="1:61" ht="14.25" customHeight="1" x14ac:dyDescent="0.3">
      <c r="A36" s="1"/>
      <c r="B36" s="4"/>
      <c r="C36" s="1"/>
      <c r="D36" s="1"/>
      <c r="E36" s="1"/>
      <c r="F36" s="1"/>
      <c r="G36" s="1"/>
      <c r="H36" s="1"/>
      <c r="I36" s="1"/>
      <c r="J36" s="1"/>
      <c r="K36" s="1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t="14.25" customHeight="1" x14ac:dyDescent="0.3">
      <c r="A37" s="1"/>
      <c r="B37" s="4"/>
      <c r="C37" s="1"/>
      <c r="D37" s="1"/>
      <c r="E37" s="1"/>
      <c r="F37" s="1"/>
      <c r="G37" s="1"/>
      <c r="H37" s="1"/>
      <c r="I37" s="1"/>
      <c r="J37" s="1"/>
      <c r="K37" s="1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t="14.25" customHeight="1" x14ac:dyDescent="0.3">
      <c r="A38" s="1"/>
      <c r="B38" s="4"/>
      <c r="C38" s="1"/>
      <c r="D38" s="1"/>
      <c r="E38" s="1"/>
      <c r="F38" s="1"/>
      <c r="G38" s="1"/>
      <c r="H38" s="1"/>
      <c r="I38" s="1"/>
      <c r="J38" s="1"/>
      <c r="K38" s="1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t="14.25" customHeight="1" x14ac:dyDescent="0.3">
      <c r="A39" s="1"/>
      <c r="B39" s="4"/>
      <c r="C39" s="1"/>
      <c r="D39" s="1"/>
      <c r="E39" s="1"/>
      <c r="F39" s="1"/>
      <c r="G39" s="1"/>
      <c r="H39" s="1"/>
      <c r="I39" s="1"/>
      <c r="J39" s="1"/>
      <c r="K39" s="1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t="14.25" customHeight="1" x14ac:dyDescent="0.3">
      <c r="A40" s="1"/>
      <c r="B40" s="4"/>
      <c r="C40" s="1"/>
      <c r="D40" s="1"/>
      <c r="E40" s="1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t="14.25" customHeight="1" x14ac:dyDescent="0.3">
      <c r="A41" s="7"/>
      <c r="B41" s="8"/>
      <c r="C41" s="7"/>
      <c r="D41" s="38" t="str">
        <f>D18</f>
        <v>Projektant:</v>
      </c>
      <c r="E41" s="39"/>
      <c r="F41" s="39"/>
      <c r="G41" s="38" t="str">
        <f>D21</f>
        <v>Spracovateľ:</v>
      </c>
      <c r="H41" s="39"/>
      <c r="I41" s="39"/>
      <c r="J41" s="39"/>
      <c r="K41" s="39"/>
      <c r="L41" s="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</row>
    <row r="42" spans="1:61" ht="14.25" customHeight="1" x14ac:dyDescent="0.3">
      <c r="A42" s="1"/>
      <c r="B42" s="4"/>
      <c r="C42" s="1"/>
      <c r="D42" s="1"/>
      <c r="E42" s="1"/>
      <c r="F42" s="1"/>
      <c r="G42" s="1"/>
      <c r="H42" s="1"/>
      <c r="I42" s="1"/>
      <c r="J42" s="1"/>
      <c r="K42" s="1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t="14.25" customHeight="1" x14ac:dyDescent="0.3">
      <c r="A43" s="1"/>
      <c r="B43" s="4"/>
      <c r="C43" s="1"/>
      <c r="D43" s="1"/>
      <c r="E43" s="1"/>
      <c r="F43" s="1"/>
      <c r="G43" s="1"/>
      <c r="H43" s="1"/>
      <c r="I43" s="1"/>
      <c r="J43" s="1"/>
      <c r="K43" s="1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t="14.25" customHeight="1" x14ac:dyDescent="0.3">
      <c r="A44" s="1"/>
      <c r="B44" s="4"/>
      <c r="C44" s="1"/>
      <c r="D44" s="1"/>
      <c r="E44" s="1"/>
      <c r="F44" s="1"/>
      <c r="G44" s="1"/>
      <c r="H44" s="1"/>
      <c r="I44" s="1"/>
      <c r="J44" s="1"/>
      <c r="K44" s="1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t="14.25" customHeight="1" x14ac:dyDescent="0.3">
      <c r="A45" s="1"/>
      <c r="B45" s="4"/>
      <c r="C45" s="1"/>
      <c r="D45" s="1"/>
      <c r="E45" s="1"/>
      <c r="F45" s="1"/>
      <c r="G45" s="1"/>
      <c r="H45" s="1"/>
      <c r="I45" s="1"/>
      <c r="J45" s="1"/>
      <c r="K45" s="1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ht="14.25" customHeight="1" x14ac:dyDescent="0.3">
      <c r="A46" s="1"/>
      <c r="B46" s="4"/>
      <c r="C46" s="1"/>
      <c r="D46" s="1"/>
      <c r="E46" s="1"/>
      <c r="F46" s="1"/>
      <c r="G46" s="1"/>
      <c r="H46" s="1"/>
      <c r="I46" s="1"/>
      <c r="J46" s="1"/>
      <c r="K46" s="1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t="14.25" customHeight="1" x14ac:dyDescent="0.3">
      <c r="A47" s="1"/>
      <c r="B47" s="4"/>
      <c r="C47" s="1"/>
      <c r="D47" s="1"/>
      <c r="E47" s="1"/>
      <c r="F47" s="1"/>
      <c r="G47" s="1"/>
      <c r="H47" s="1"/>
      <c r="I47" s="1"/>
      <c r="J47" s="1"/>
      <c r="K47" s="1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t="14.25" customHeight="1" x14ac:dyDescent="0.3">
      <c r="A48" s="1"/>
      <c r="B48" s="4"/>
      <c r="C48" s="1"/>
      <c r="D48" s="1"/>
      <c r="E48" s="1"/>
      <c r="F48" s="1"/>
      <c r="G48" s="1"/>
      <c r="H48" s="1"/>
      <c r="I48" s="1"/>
      <c r="J48" s="1"/>
      <c r="K48" s="1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t="14.25" customHeight="1" x14ac:dyDescent="0.3">
      <c r="A49" s="1"/>
      <c r="B49" s="4"/>
      <c r="C49" s="1"/>
      <c r="D49" s="1"/>
      <c r="E49" s="1"/>
      <c r="F49" s="1"/>
      <c r="G49" s="1"/>
      <c r="H49" s="1"/>
      <c r="I49" s="1"/>
      <c r="J49" s="1"/>
      <c r="K49" s="1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t="14.25" customHeight="1" x14ac:dyDescent="0.3">
      <c r="A50" s="1"/>
      <c r="B50" s="4"/>
      <c r="C50" s="1"/>
      <c r="D50" s="1"/>
      <c r="E50" s="1"/>
      <c r="F50" s="1"/>
      <c r="G50" s="1"/>
      <c r="H50" s="1"/>
      <c r="I50" s="1"/>
      <c r="J50" s="1"/>
      <c r="K50" s="1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t="14.25" customHeight="1" x14ac:dyDescent="0.3">
      <c r="A51" s="1"/>
      <c r="B51" s="4"/>
      <c r="C51" s="1"/>
      <c r="D51" s="1"/>
      <c r="E51" s="1"/>
      <c r="F51" s="1"/>
      <c r="G51" s="1"/>
      <c r="H51" s="1"/>
      <c r="I51" s="1"/>
      <c r="J51" s="1"/>
      <c r="K51" s="1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t="14.25" customHeight="1" x14ac:dyDescent="0.3">
      <c r="A52" s="7"/>
      <c r="B52" s="8"/>
      <c r="C52" s="7"/>
      <c r="D52" s="40" t="s">
        <v>26</v>
      </c>
      <c r="E52" s="41"/>
      <c r="F52" s="42" t="s">
        <v>27</v>
      </c>
      <c r="G52" s="40" t="str">
        <f>D52</f>
        <v>Dátum a podpis:</v>
      </c>
      <c r="H52" s="41"/>
      <c r="I52" s="41"/>
      <c r="J52" s="43" t="str">
        <f>F52</f>
        <v>Pečiatka</v>
      </c>
      <c r="K52" s="41"/>
      <c r="L52" s="8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</row>
    <row r="53" spans="1:61" ht="14.25" customHeight="1" x14ac:dyDescent="0.3">
      <c r="A53" s="1"/>
      <c r="B53" s="4"/>
      <c r="C53" s="1"/>
      <c r="D53" s="1"/>
      <c r="E53" s="1"/>
      <c r="F53" s="1"/>
      <c r="G53" s="1"/>
      <c r="H53" s="1"/>
      <c r="I53" s="1"/>
      <c r="J53" s="1"/>
      <c r="K53" s="1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t="14.25" customHeight="1" x14ac:dyDescent="0.3">
      <c r="A54" s="1"/>
      <c r="B54" s="4"/>
      <c r="C54" s="1"/>
      <c r="D54" s="1"/>
      <c r="E54" s="1"/>
      <c r="F54" s="1"/>
      <c r="G54" s="1"/>
      <c r="H54" s="1"/>
      <c r="I54" s="1"/>
      <c r="J54" s="1"/>
      <c r="K54" s="1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t="14.25" customHeight="1" x14ac:dyDescent="0.3">
      <c r="A55" s="1"/>
      <c r="B55" s="4"/>
      <c r="C55" s="1"/>
      <c r="D55" s="1"/>
      <c r="E55" s="1"/>
      <c r="F55" s="1"/>
      <c r="G55" s="1"/>
      <c r="H55" s="1"/>
      <c r="I55" s="1"/>
      <c r="J55" s="1"/>
      <c r="K55" s="1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t="14.25" customHeight="1" x14ac:dyDescent="0.3">
      <c r="A56" s="7"/>
      <c r="B56" s="8"/>
      <c r="C56" s="7"/>
      <c r="D56" s="38" t="str">
        <f>D12</f>
        <v>Objednávateľ:</v>
      </c>
      <c r="E56" s="39"/>
      <c r="F56" s="39"/>
      <c r="G56" s="38" t="str">
        <f>D15</f>
        <v>Zhotoviteľ:</v>
      </c>
      <c r="H56" s="39"/>
      <c r="I56" s="39"/>
      <c r="J56" s="39"/>
      <c r="K56" s="39"/>
      <c r="L56" s="8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</row>
    <row r="57" spans="1:61" ht="14.25" customHeight="1" x14ac:dyDescent="0.3">
      <c r="A57" s="1"/>
      <c r="B57" s="4"/>
      <c r="C57" s="1"/>
      <c r="D57" s="1"/>
      <c r="E57" s="1"/>
      <c r="F57" s="1"/>
      <c r="G57" s="1"/>
      <c r="H57" s="1"/>
      <c r="I57" s="1"/>
      <c r="J57" s="1"/>
      <c r="K57" s="1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t="14.25" customHeight="1" x14ac:dyDescent="0.3">
      <c r="A58" s="1"/>
      <c r="B58" s="4"/>
      <c r="C58" s="1"/>
      <c r="D58" s="1"/>
      <c r="E58" s="1"/>
      <c r="F58" s="1"/>
      <c r="G58" s="1"/>
      <c r="H58" s="1"/>
      <c r="I58" s="1"/>
      <c r="J58" s="1"/>
      <c r="K58" s="1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t="14.25" customHeight="1" x14ac:dyDescent="0.3">
      <c r="A59" s="1"/>
      <c r="B59" s="4"/>
      <c r="C59" s="1"/>
      <c r="D59" s="1"/>
      <c r="E59" s="1"/>
      <c r="F59" s="1"/>
      <c r="G59" s="1"/>
      <c r="H59" s="1"/>
      <c r="I59" s="1"/>
      <c r="J59" s="1"/>
      <c r="K59" s="1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t="14.25" customHeight="1" x14ac:dyDescent="0.3">
      <c r="A60" s="1"/>
      <c r="B60" s="4"/>
      <c r="C60" s="1"/>
      <c r="D60" s="1"/>
      <c r="E60" s="1"/>
      <c r="F60" s="1"/>
      <c r="G60" s="1"/>
      <c r="H60" s="1"/>
      <c r="I60" s="1"/>
      <c r="J60" s="1"/>
      <c r="K60" s="1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t="14.25" customHeight="1" x14ac:dyDescent="0.3">
      <c r="A61" s="1"/>
      <c r="B61" s="4"/>
      <c r="C61" s="1"/>
      <c r="D61" s="1"/>
      <c r="E61" s="1"/>
      <c r="F61" s="1"/>
      <c r="G61" s="1"/>
      <c r="H61" s="1"/>
      <c r="I61" s="1"/>
      <c r="J61" s="1"/>
      <c r="K61" s="1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ht="14.25" customHeight="1" x14ac:dyDescent="0.3">
      <c r="A62" s="1"/>
      <c r="B62" s="4"/>
      <c r="C62" s="1"/>
      <c r="D62" s="1"/>
      <c r="E62" s="1"/>
      <c r="F62" s="1"/>
      <c r="G62" s="1"/>
      <c r="H62" s="1"/>
      <c r="I62" s="1"/>
      <c r="J62" s="1"/>
      <c r="K62" s="1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ht="14.25" customHeight="1" x14ac:dyDescent="0.3">
      <c r="A63" s="1"/>
      <c r="B63" s="4"/>
      <c r="C63" s="1"/>
      <c r="D63" s="1"/>
      <c r="E63" s="1"/>
      <c r="F63" s="1"/>
      <c r="G63" s="1"/>
      <c r="H63" s="1"/>
      <c r="I63" s="1"/>
      <c r="J63" s="1"/>
      <c r="K63" s="1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ht="14.25" customHeight="1" x14ac:dyDescent="0.3">
      <c r="A64" s="1"/>
      <c r="B64" s="4"/>
      <c r="C64" s="1"/>
      <c r="D64" s="1"/>
      <c r="E64" s="1"/>
      <c r="F64" s="1"/>
      <c r="G64" s="1"/>
      <c r="H64" s="1"/>
      <c r="I64" s="1"/>
      <c r="J64" s="1"/>
      <c r="K64" s="1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ht="14.25" customHeight="1" x14ac:dyDescent="0.3">
      <c r="A65" s="1"/>
      <c r="B65" s="4"/>
      <c r="C65" s="1"/>
      <c r="D65" s="1"/>
      <c r="E65" s="1"/>
      <c r="F65" s="1"/>
      <c r="G65" s="1"/>
      <c r="H65" s="1"/>
      <c r="I65" s="1"/>
      <c r="J65" s="1"/>
      <c r="K65" s="1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ht="14.25" customHeight="1" x14ac:dyDescent="0.3">
      <c r="A66" s="1"/>
      <c r="B66" s="4"/>
      <c r="C66" s="1"/>
      <c r="D66" s="1"/>
      <c r="E66" s="1"/>
      <c r="F66" s="1"/>
      <c r="G66" s="1"/>
      <c r="H66" s="1"/>
      <c r="I66" s="1"/>
      <c r="J66" s="1"/>
      <c r="K66" s="1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ht="14.25" customHeight="1" x14ac:dyDescent="0.3">
      <c r="A67" s="7"/>
      <c r="B67" s="8"/>
      <c r="C67" s="7"/>
      <c r="D67" s="40" t="str">
        <f>D52</f>
        <v>Dátum a podpis:</v>
      </c>
      <c r="E67" s="41"/>
      <c r="F67" s="42" t="str">
        <f>F52</f>
        <v>Pečiatka</v>
      </c>
      <c r="G67" s="40" t="str">
        <f>D52</f>
        <v>Dátum a podpis:</v>
      </c>
      <c r="H67" s="41"/>
      <c r="I67" s="41"/>
      <c r="J67" s="43" t="str">
        <f>F52</f>
        <v>Pečiatka</v>
      </c>
      <c r="K67" s="41"/>
      <c r="L67" s="8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</row>
    <row r="68" spans="1:61" ht="14.25" customHeight="1" x14ac:dyDescent="0.3">
      <c r="A68" s="7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8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</row>
    <row r="69" spans="1:61" ht="11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ht="11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ht="11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t="6.75" customHeight="1" x14ac:dyDescent="0.3">
      <c r="A72" s="7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8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</row>
    <row r="73" spans="1:61" ht="24.75" customHeight="1" x14ac:dyDescent="0.3">
      <c r="A73" s="7"/>
      <c r="B73" s="8"/>
      <c r="C73" s="5" t="s">
        <v>28</v>
      </c>
      <c r="D73" s="7"/>
      <c r="E73" s="7"/>
      <c r="F73" s="7"/>
      <c r="G73" s="7"/>
      <c r="H73" s="7"/>
      <c r="I73" s="7"/>
      <c r="J73" s="7"/>
      <c r="K73" s="7"/>
      <c r="L73" s="8"/>
      <c r="M73" s="49" t="s">
        <v>29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</row>
    <row r="74" spans="1:61" ht="6.75" customHeight="1" x14ac:dyDescent="0.3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8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</row>
    <row r="75" spans="1:61" ht="12" customHeight="1" x14ac:dyDescent="0.3">
      <c r="A75" s="7"/>
      <c r="B75" s="8"/>
      <c r="C75" s="6" t="str">
        <f>D6</f>
        <v>Stavba:</v>
      </c>
      <c r="D75" s="7"/>
      <c r="E75" s="7"/>
      <c r="F75" s="7"/>
      <c r="G75" s="7"/>
      <c r="H75" s="7"/>
      <c r="I75" s="7"/>
      <c r="J75" s="7"/>
      <c r="K75" s="7"/>
      <c r="L75" s="8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</row>
    <row r="76" spans="1:61" ht="16.5" customHeight="1" x14ac:dyDescent="0.3">
      <c r="A76" s="7"/>
      <c r="B76" s="8"/>
      <c r="C76" s="7"/>
      <c r="D76" s="7"/>
      <c r="E76" s="128" t="str">
        <f>E7</f>
        <v>ODDYCHOVÁ ZÓNA POPRAD KVETNICA</v>
      </c>
      <c r="F76" s="126"/>
      <c r="G76" s="126"/>
      <c r="H76" s="126"/>
      <c r="I76" s="7"/>
      <c r="J76" s="7"/>
      <c r="K76" s="7"/>
      <c r="L76" s="8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9" t="str">
        <f>AA7</f>
        <v>ODDYCHOVÁ ZÓNA POPRAD KVETNICA</v>
      </c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</row>
    <row r="77" spans="1:61" ht="6.75" customHeight="1" x14ac:dyDescent="0.3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8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</row>
    <row r="78" spans="1:61" ht="12" customHeight="1" x14ac:dyDescent="0.3">
      <c r="A78" s="7"/>
      <c r="B78" s="8"/>
      <c r="C78" s="6" t="str">
        <f>D10</f>
        <v>Miesto:</v>
      </c>
      <c r="D78" s="7"/>
      <c r="E78" s="7"/>
      <c r="F78" s="10" t="str">
        <f>IF(F10="","",F10)</f>
        <v/>
      </c>
      <c r="G78" s="7"/>
      <c r="H78" s="7"/>
      <c r="I78" s="6" t="str">
        <f>I10</f>
        <v>Dátum:</v>
      </c>
      <c r="J78" s="13"/>
      <c r="K78" s="7"/>
      <c r="L78" s="8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</row>
    <row r="79" spans="1:61" ht="6.75" customHeight="1" x14ac:dyDescent="0.3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8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</row>
    <row r="80" spans="1:61" ht="15" customHeight="1" x14ac:dyDescent="0.3">
      <c r="A80" s="7"/>
      <c r="B80" s="8"/>
      <c r="C80" s="6" t="str">
        <f>D12</f>
        <v>Objednávateľ:</v>
      </c>
      <c r="D80" s="7"/>
      <c r="E80" s="7"/>
      <c r="F80" s="10" t="str">
        <f>IF(E13="","",E13)</f>
        <v/>
      </c>
      <c r="G80" s="7"/>
      <c r="H80" s="7"/>
      <c r="I80" s="6" t="str">
        <f>D18</f>
        <v>Projektant:</v>
      </c>
      <c r="J80" s="50" t="str">
        <f>IF(E19="","",E19)</f>
        <v/>
      </c>
      <c r="K80" s="7"/>
      <c r="L80" s="8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</row>
    <row r="81" spans="1:61" ht="15" customHeight="1" x14ac:dyDescent="0.3">
      <c r="A81" s="7"/>
      <c r="B81" s="8"/>
      <c r="C81" s="6" t="str">
        <f>D15</f>
        <v>Zhotoviteľ:</v>
      </c>
      <c r="D81" s="7"/>
      <c r="E81" s="7"/>
      <c r="F81" s="10" t="str">
        <f>IF(E16="Vyplň údaj","",E16)</f>
        <v/>
      </c>
      <c r="G81" s="7"/>
      <c r="H81" s="7"/>
      <c r="I81" s="6" t="str">
        <f>D21</f>
        <v>Spracovateľ:</v>
      </c>
      <c r="J81" s="50" t="str">
        <f>IF(E22="","",E22)</f>
        <v/>
      </c>
      <c r="K81" s="7"/>
      <c r="L81" s="8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</row>
    <row r="82" spans="1:61" ht="14.25" customHeight="1" x14ac:dyDescent="0.3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8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</row>
    <row r="83" spans="1:61" ht="14.25" customHeight="1" x14ac:dyDescent="0.3">
      <c r="A83" s="51"/>
      <c r="B83" s="52"/>
      <c r="C83" s="53" t="s">
        <v>30</v>
      </c>
      <c r="D83" s="54" t="s">
        <v>31</v>
      </c>
      <c r="E83" s="54" t="s">
        <v>32</v>
      </c>
      <c r="F83" s="54" t="s">
        <v>33</v>
      </c>
      <c r="G83" s="54" t="s">
        <v>34</v>
      </c>
      <c r="H83" s="54" t="s">
        <v>35</v>
      </c>
      <c r="I83" s="54" t="s">
        <v>36</v>
      </c>
      <c r="J83" s="55" t="s">
        <v>37</v>
      </c>
      <c r="K83" s="55" t="s">
        <v>38</v>
      </c>
      <c r="L83" s="51"/>
      <c r="M83" s="56" t="s">
        <v>6</v>
      </c>
      <c r="N83" s="57" t="s">
        <v>21</v>
      </c>
      <c r="O83" s="57" t="s">
        <v>39</v>
      </c>
      <c r="P83" s="57" t="s">
        <v>40</v>
      </c>
      <c r="Q83" s="57" t="s">
        <v>41</v>
      </c>
      <c r="R83" s="57" t="s">
        <v>42</v>
      </c>
      <c r="S83" s="57" t="s">
        <v>43</v>
      </c>
      <c r="T83" s="58" t="s">
        <v>44</v>
      </c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</row>
    <row r="84" spans="1:61" ht="14.25" customHeight="1" x14ac:dyDescent="0.3">
      <c r="A84" s="7"/>
      <c r="B84" s="8"/>
      <c r="C84" s="59" t="s">
        <v>45</v>
      </c>
      <c r="D84" s="7"/>
      <c r="E84" s="7"/>
      <c r="F84" s="7"/>
      <c r="G84" s="7"/>
      <c r="H84" s="7"/>
      <c r="I84" s="7"/>
      <c r="J84" s="60">
        <f>J85 + J115 + J124</f>
        <v>0</v>
      </c>
      <c r="K84" s="7"/>
      <c r="L84" s="8"/>
      <c r="M84" s="61"/>
      <c r="N84" s="62"/>
      <c r="O84" s="62"/>
      <c r="P84" s="63">
        <f>P85 + P115 + P124</f>
        <v>0</v>
      </c>
      <c r="Q84" s="62"/>
      <c r="R84" s="63">
        <f>R85 + R115 + R124</f>
        <v>817.29478623499995</v>
      </c>
      <c r="S84" s="62"/>
      <c r="T84" s="64">
        <f>T85 + T115 + T124</f>
        <v>0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</row>
    <row r="85" spans="1:61" ht="14.25" customHeight="1" x14ac:dyDescent="0.25">
      <c r="A85" s="65"/>
      <c r="B85" s="66"/>
      <c r="C85" s="67"/>
      <c r="D85" s="68" t="s">
        <v>46</v>
      </c>
      <c r="E85" s="69" t="s">
        <v>47</v>
      </c>
      <c r="F85" s="65" t="s">
        <v>48</v>
      </c>
      <c r="G85" s="70"/>
      <c r="H85" s="71"/>
      <c r="I85" s="72"/>
      <c r="J85" s="72">
        <f>J86 + J92 + J94 + J104 + J108</f>
        <v>0</v>
      </c>
      <c r="K85" s="65"/>
      <c r="L85" s="66"/>
      <c r="M85" s="73"/>
      <c r="N85" s="74"/>
      <c r="O85" s="75"/>
      <c r="P85" s="75">
        <f>P86 + P92 + P94 + P104 + P108</f>
        <v>0</v>
      </c>
      <c r="Q85" s="75"/>
      <c r="R85" s="75">
        <f>R86 + R92 + R94 + R104 + R108</f>
        <v>817.29189663499994</v>
      </c>
      <c r="S85" s="75"/>
      <c r="T85" s="76">
        <f>T86 + T92 + T94 + T104 + T108</f>
        <v>0</v>
      </c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</row>
    <row r="86" spans="1:61" ht="22.5" customHeight="1" x14ac:dyDescent="0.3">
      <c r="A86" s="77"/>
      <c r="B86" s="78"/>
      <c r="C86" s="79"/>
      <c r="D86" s="68" t="s">
        <v>46</v>
      </c>
      <c r="E86" s="80" t="s">
        <v>49</v>
      </c>
      <c r="F86" s="81" t="s">
        <v>50</v>
      </c>
      <c r="G86" s="82"/>
      <c r="H86" s="83"/>
      <c r="I86" s="84"/>
      <c r="J86" s="84">
        <f>J87 + J88 + J91</f>
        <v>0</v>
      </c>
      <c r="K86" s="81"/>
      <c r="L86" s="78"/>
      <c r="M86" s="85"/>
      <c r="N86" s="74"/>
      <c r="O86" s="75"/>
      <c r="P86" s="75">
        <f>P87 + P88 + P91</f>
        <v>0</v>
      </c>
      <c r="Q86" s="75"/>
      <c r="R86" s="75">
        <f>R87 + R88 + R91</f>
        <v>0</v>
      </c>
      <c r="S86" s="75"/>
      <c r="T86" s="76">
        <f>T87 + T88 + T91</f>
        <v>0</v>
      </c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1:61" ht="22.8" x14ac:dyDescent="0.3">
      <c r="A87" s="7"/>
      <c r="B87" s="86"/>
      <c r="C87" s="87" t="s">
        <v>49</v>
      </c>
      <c r="D87" s="87" t="s">
        <v>51</v>
      </c>
      <c r="E87" s="88" t="s">
        <v>52</v>
      </c>
      <c r="F87" s="88" t="s">
        <v>53</v>
      </c>
      <c r="G87" s="89" t="s">
        <v>54</v>
      </c>
      <c r="H87" s="90">
        <v>516</v>
      </c>
      <c r="I87" s="91"/>
      <c r="J87" s="92">
        <f t="shared" ref="J87:J88" si="3">ROUND(H87*I87,2)</f>
        <v>0</v>
      </c>
      <c r="K87" s="88"/>
      <c r="L87" s="86"/>
      <c r="M87" s="93"/>
      <c r="N87" s="94" t="s">
        <v>22</v>
      </c>
      <c r="O87" s="95"/>
      <c r="P87" s="95">
        <f t="shared" ref="P87:P88" si="4">H87*O87</f>
        <v>0</v>
      </c>
      <c r="Q87" s="95">
        <v>0</v>
      </c>
      <c r="R87" s="95">
        <f t="shared" ref="R87:R88" si="5">H87*Q87</f>
        <v>0</v>
      </c>
      <c r="S87" s="95">
        <v>0</v>
      </c>
      <c r="T87" s="96">
        <f t="shared" ref="T87:T88" si="6">H87*S87</f>
        <v>0</v>
      </c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23">
        <f t="shared" ref="BE87:BE88" si="7">IF(N87="základná",J87,0)</f>
        <v>0</v>
      </c>
      <c r="BF87" s="7">
        <f t="shared" ref="BF87:BF88" si="8">IF(N87="znížená",J87,0)</f>
        <v>0</v>
      </c>
      <c r="BG87" s="7">
        <f t="shared" ref="BG87:BG88" si="9">IF(N87="zákl. prenesená",J87,0)</f>
        <v>0</v>
      </c>
      <c r="BH87" s="7">
        <f t="shared" ref="BH87:BH88" si="10">IF(N87="zníž. prenesená",J87,0)</f>
        <v>0</v>
      </c>
      <c r="BI87" s="7">
        <f t="shared" ref="BI87:BI88" si="11">IF(N87="nulová",J87,0)</f>
        <v>0</v>
      </c>
    </row>
    <row r="88" spans="1:61" ht="22.8" x14ac:dyDescent="0.3">
      <c r="A88" s="7"/>
      <c r="B88" s="86"/>
      <c r="C88" s="87" t="s">
        <v>55</v>
      </c>
      <c r="D88" s="87" t="s">
        <v>51</v>
      </c>
      <c r="E88" s="88" t="s">
        <v>56</v>
      </c>
      <c r="F88" s="88" t="s">
        <v>57</v>
      </c>
      <c r="G88" s="89" t="s">
        <v>54</v>
      </c>
      <c r="H88" s="90">
        <v>516</v>
      </c>
      <c r="I88" s="91"/>
      <c r="J88" s="92">
        <f t="shared" si="3"/>
        <v>0</v>
      </c>
      <c r="K88" s="88"/>
      <c r="L88" s="86"/>
      <c r="M88" s="93"/>
      <c r="N88" s="94" t="s">
        <v>22</v>
      </c>
      <c r="O88" s="95"/>
      <c r="P88" s="95">
        <f t="shared" si="4"/>
        <v>0</v>
      </c>
      <c r="Q88" s="95">
        <v>0</v>
      </c>
      <c r="R88" s="95">
        <f t="shared" si="5"/>
        <v>0</v>
      </c>
      <c r="S88" s="95">
        <v>0</v>
      </c>
      <c r="T88" s="96">
        <f t="shared" si="6"/>
        <v>0</v>
      </c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23">
        <f t="shared" si="7"/>
        <v>0</v>
      </c>
      <c r="BF88" s="7">
        <f t="shared" si="8"/>
        <v>0</v>
      </c>
      <c r="BG88" s="7">
        <f t="shared" si="9"/>
        <v>0</v>
      </c>
      <c r="BH88" s="7">
        <f t="shared" si="10"/>
        <v>0</v>
      </c>
      <c r="BI88" s="7">
        <f t="shared" si="11"/>
        <v>0</v>
      </c>
    </row>
    <row r="89" spans="1:61" ht="14.25" customHeight="1" x14ac:dyDescent="0.2">
      <c r="A89" s="97"/>
      <c r="B89" s="98"/>
      <c r="C89" s="99"/>
      <c r="D89" s="100" t="s">
        <v>58</v>
      </c>
      <c r="E89" s="101"/>
      <c r="F89" s="102" t="s">
        <v>59</v>
      </c>
      <c r="G89" s="103"/>
      <c r="H89" s="104">
        <v>516</v>
      </c>
      <c r="I89" s="105"/>
      <c r="J89" s="105"/>
      <c r="K89" s="100"/>
      <c r="L89" s="98"/>
      <c r="M89" s="106"/>
      <c r="N89" s="100"/>
      <c r="O89" s="107"/>
      <c r="P89" s="107"/>
      <c r="Q89" s="107"/>
      <c r="R89" s="107"/>
      <c r="S89" s="107"/>
      <c r="T89" s="108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</row>
    <row r="90" spans="1:61" ht="14.25" customHeight="1" x14ac:dyDescent="0.2">
      <c r="A90" s="97"/>
      <c r="B90" s="98"/>
      <c r="C90" s="99"/>
      <c r="D90" s="100" t="s">
        <v>58</v>
      </c>
      <c r="E90" s="101"/>
      <c r="F90" s="109" t="s">
        <v>60</v>
      </c>
      <c r="G90" s="110"/>
      <c r="H90" s="111">
        <v>516</v>
      </c>
      <c r="I90" s="105"/>
      <c r="J90" s="105"/>
      <c r="K90" s="100"/>
      <c r="L90" s="98"/>
      <c r="M90" s="106"/>
      <c r="N90" s="100"/>
      <c r="O90" s="107"/>
      <c r="P90" s="107"/>
      <c r="Q90" s="107"/>
      <c r="R90" s="107"/>
      <c r="S90" s="107"/>
      <c r="T90" s="108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</row>
    <row r="91" spans="1:61" ht="14.25" customHeight="1" x14ac:dyDescent="0.3">
      <c r="A91" s="7"/>
      <c r="B91" s="86"/>
      <c r="C91" s="87" t="s">
        <v>61</v>
      </c>
      <c r="D91" s="87" t="s">
        <v>51</v>
      </c>
      <c r="E91" s="88" t="s">
        <v>62</v>
      </c>
      <c r="F91" s="88" t="s">
        <v>63</v>
      </c>
      <c r="G91" s="89" t="s">
        <v>64</v>
      </c>
      <c r="H91" s="90">
        <v>1042</v>
      </c>
      <c r="I91" s="91"/>
      <c r="J91" s="92">
        <f>ROUND(H91*I91,2)</f>
        <v>0</v>
      </c>
      <c r="K91" s="88"/>
      <c r="L91" s="86"/>
      <c r="M91" s="93"/>
      <c r="N91" s="94" t="s">
        <v>22</v>
      </c>
      <c r="O91" s="95"/>
      <c r="P91" s="95">
        <f>H91*O91</f>
        <v>0</v>
      </c>
      <c r="Q91" s="95">
        <v>0</v>
      </c>
      <c r="R91" s="95">
        <f>H91*Q91</f>
        <v>0</v>
      </c>
      <c r="S91" s="95">
        <v>0</v>
      </c>
      <c r="T91" s="96">
        <f>H91*S91</f>
        <v>0</v>
      </c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23">
        <f>IF(N91="základná",J91,0)</f>
        <v>0</v>
      </c>
      <c r="BF91" s="7">
        <f>IF(N91="znížená",J91,0)</f>
        <v>0</v>
      </c>
      <c r="BG91" s="7">
        <f>IF(N91="zákl. prenesená",J91,0)</f>
        <v>0</v>
      </c>
      <c r="BH91" s="7">
        <f>IF(N91="zníž. prenesená",J91,0)</f>
        <v>0</v>
      </c>
      <c r="BI91" s="7">
        <f>IF(N91="nulová",J91,0)</f>
        <v>0</v>
      </c>
    </row>
    <row r="92" spans="1:61" ht="22.5" customHeight="1" x14ac:dyDescent="0.3">
      <c r="A92" s="77"/>
      <c r="B92" s="78"/>
      <c r="C92" s="79"/>
      <c r="D92" s="68" t="s">
        <v>46</v>
      </c>
      <c r="E92" s="80" t="s">
        <v>61</v>
      </c>
      <c r="F92" s="81" t="s">
        <v>65</v>
      </c>
      <c r="G92" s="82"/>
      <c r="H92" s="83"/>
      <c r="I92" s="84"/>
      <c r="J92" s="84">
        <f>J93</f>
        <v>0</v>
      </c>
      <c r="K92" s="81"/>
      <c r="L92" s="78"/>
      <c r="M92" s="85"/>
      <c r="N92" s="74"/>
      <c r="O92" s="75"/>
      <c r="P92" s="75">
        <f>P93</f>
        <v>0</v>
      </c>
      <c r="Q92" s="75"/>
      <c r="R92" s="75">
        <f>R93</f>
        <v>18.393990384999999</v>
      </c>
      <c r="S92" s="75"/>
      <c r="T92" s="76">
        <f>T93</f>
        <v>0</v>
      </c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1:61" ht="14.25" customHeight="1" x14ac:dyDescent="0.3">
      <c r="A93" s="7"/>
      <c r="B93" s="86"/>
      <c r="C93" s="87" t="s">
        <v>66</v>
      </c>
      <c r="D93" s="87" t="s">
        <v>51</v>
      </c>
      <c r="E93" s="88" t="s">
        <v>67</v>
      </c>
      <c r="F93" s="88" t="s">
        <v>68</v>
      </c>
      <c r="G93" s="89" t="s">
        <v>69</v>
      </c>
      <c r="H93" s="90">
        <v>83.5</v>
      </c>
      <c r="I93" s="91"/>
      <c r="J93" s="92">
        <f>ROUND(H93*I93,2)</f>
        <v>0</v>
      </c>
      <c r="K93" s="88"/>
      <c r="L93" s="86"/>
      <c r="M93" s="93"/>
      <c r="N93" s="94" t="s">
        <v>22</v>
      </c>
      <c r="O93" s="95"/>
      <c r="P93" s="95">
        <f>H93*O93</f>
        <v>0</v>
      </c>
      <c r="Q93" s="95">
        <v>0.22028730999999999</v>
      </c>
      <c r="R93" s="95">
        <f>H93*Q93</f>
        <v>18.393990384999999</v>
      </c>
      <c r="S93" s="95">
        <v>0</v>
      </c>
      <c r="T93" s="96">
        <f>H93*S93</f>
        <v>0</v>
      </c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23">
        <f>IF(N93="základná",J93,0)</f>
        <v>0</v>
      </c>
      <c r="BF93" s="7">
        <f>IF(N93="znížená",J93,0)</f>
        <v>0</v>
      </c>
      <c r="BG93" s="7">
        <f>IF(N93="zákl. prenesená",J93,0)</f>
        <v>0</v>
      </c>
      <c r="BH93" s="7">
        <f>IF(N93="zníž. prenesená",J93,0)</f>
        <v>0</v>
      </c>
      <c r="BI93" s="7">
        <f>IF(N93="nulová",J93,0)</f>
        <v>0</v>
      </c>
    </row>
    <row r="94" spans="1:61" ht="22.5" customHeight="1" x14ac:dyDescent="0.3">
      <c r="A94" s="77"/>
      <c r="B94" s="78"/>
      <c r="C94" s="79"/>
      <c r="D94" s="68" t="s">
        <v>46</v>
      </c>
      <c r="E94" s="80" t="s">
        <v>70</v>
      </c>
      <c r="F94" s="81" t="s">
        <v>71</v>
      </c>
      <c r="G94" s="82"/>
      <c r="H94" s="83"/>
      <c r="I94" s="84"/>
      <c r="J94" s="84">
        <f>J95 + J96 + J99 + J100 + J101 + J102 + J103</f>
        <v>0</v>
      </c>
      <c r="K94" s="81"/>
      <c r="L94" s="78"/>
      <c r="M94" s="85"/>
      <c r="N94" s="74"/>
      <c r="O94" s="75"/>
      <c r="P94" s="75">
        <f>P95 + P96 + P99 + P100 + P101 + P102 + P103</f>
        <v>0</v>
      </c>
      <c r="Q94" s="75"/>
      <c r="R94" s="75">
        <f>R95 + R96 + R99 + R100 + R101 + R102 + R103</f>
        <v>747.21348</v>
      </c>
      <c r="S94" s="75"/>
      <c r="T94" s="76">
        <f>T95 + T96 + T99 + T100 + T101 + T102 + T103</f>
        <v>0</v>
      </c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1:61" ht="14.25" customHeight="1" x14ac:dyDescent="0.3">
      <c r="A95" s="7"/>
      <c r="B95" s="86"/>
      <c r="C95" s="87" t="s">
        <v>70</v>
      </c>
      <c r="D95" s="87" t="s">
        <v>51</v>
      </c>
      <c r="E95" s="88" t="s">
        <v>72</v>
      </c>
      <c r="F95" s="88" t="s">
        <v>73</v>
      </c>
      <c r="G95" s="89" t="s">
        <v>64</v>
      </c>
      <c r="H95" s="90">
        <v>511</v>
      </c>
      <c r="I95" s="91"/>
      <c r="J95" s="92">
        <f t="shared" ref="J95:J96" si="12">ROUND(H95*I95,2)</f>
        <v>0</v>
      </c>
      <c r="K95" s="88"/>
      <c r="L95" s="86"/>
      <c r="M95" s="93"/>
      <c r="N95" s="94" t="s">
        <v>22</v>
      </c>
      <c r="O95" s="95"/>
      <c r="P95" s="95">
        <f t="shared" ref="P95:P96" si="13">H95*O95</f>
        <v>0</v>
      </c>
      <c r="Q95" s="95">
        <v>0.34499999999999997</v>
      </c>
      <c r="R95" s="95">
        <f t="shared" ref="R95:R96" si="14">H95*Q95</f>
        <v>176.29499999999999</v>
      </c>
      <c r="S95" s="95">
        <v>0</v>
      </c>
      <c r="T95" s="96">
        <f t="shared" ref="T95:T96" si="15">H95*S95</f>
        <v>0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23">
        <f t="shared" ref="BE95:BE96" si="16">IF(N95="základná",J95,0)</f>
        <v>0</v>
      </c>
      <c r="BF95" s="7">
        <f t="shared" ref="BF95:BF96" si="17">IF(N95="znížená",J95,0)</f>
        <v>0</v>
      </c>
      <c r="BG95" s="7">
        <f t="shared" ref="BG95:BG96" si="18">IF(N95="zákl. prenesená",J95,0)</f>
        <v>0</v>
      </c>
      <c r="BH95" s="7">
        <f t="shared" ref="BH95:BH96" si="19">IF(N95="zníž. prenesená",J95,0)</f>
        <v>0</v>
      </c>
      <c r="BI95" s="7">
        <f t="shared" ref="BI95:BI96" si="20">IF(N95="nulová",J95,0)</f>
        <v>0</v>
      </c>
    </row>
    <row r="96" spans="1:61" ht="14.25" customHeight="1" x14ac:dyDescent="0.3">
      <c r="A96" s="7"/>
      <c r="B96" s="86"/>
      <c r="C96" s="87" t="s">
        <v>74</v>
      </c>
      <c r="D96" s="87" t="s">
        <v>51</v>
      </c>
      <c r="E96" s="88" t="s">
        <v>75</v>
      </c>
      <c r="F96" s="88" t="s">
        <v>76</v>
      </c>
      <c r="G96" s="89" t="s">
        <v>64</v>
      </c>
      <c r="H96" s="90">
        <v>606</v>
      </c>
      <c r="I96" s="91"/>
      <c r="J96" s="92">
        <f t="shared" si="12"/>
        <v>0</v>
      </c>
      <c r="K96" s="88"/>
      <c r="L96" s="86"/>
      <c r="M96" s="93"/>
      <c r="N96" s="94" t="s">
        <v>22</v>
      </c>
      <c r="O96" s="95"/>
      <c r="P96" s="95">
        <f t="shared" si="13"/>
        <v>0</v>
      </c>
      <c r="Q96" s="95">
        <v>0.46</v>
      </c>
      <c r="R96" s="95">
        <f t="shared" si="14"/>
        <v>278.76</v>
      </c>
      <c r="S96" s="95">
        <v>0</v>
      </c>
      <c r="T96" s="96">
        <f t="shared" si="15"/>
        <v>0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23">
        <f t="shared" si="16"/>
        <v>0</v>
      </c>
      <c r="BF96" s="7">
        <f t="shared" si="17"/>
        <v>0</v>
      </c>
      <c r="BG96" s="7">
        <f t="shared" si="18"/>
        <v>0</v>
      </c>
      <c r="BH96" s="7">
        <f t="shared" si="19"/>
        <v>0</v>
      </c>
      <c r="BI96" s="7">
        <f t="shared" si="20"/>
        <v>0</v>
      </c>
    </row>
    <row r="97" spans="1:61" ht="14.25" customHeight="1" x14ac:dyDescent="0.2">
      <c r="A97" s="97"/>
      <c r="B97" s="98"/>
      <c r="C97" s="99"/>
      <c r="D97" s="100" t="s">
        <v>58</v>
      </c>
      <c r="E97" s="101"/>
      <c r="F97" s="102" t="s">
        <v>77</v>
      </c>
      <c r="G97" s="103"/>
      <c r="H97" s="104">
        <v>606</v>
      </c>
      <c r="I97" s="105"/>
      <c r="J97" s="105"/>
      <c r="K97" s="100"/>
      <c r="L97" s="98"/>
      <c r="M97" s="106"/>
      <c r="N97" s="100"/>
      <c r="O97" s="107"/>
      <c r="P97" s="107"/>
      <c r="Q97" s="107"/>
      <c r="R97" s="107"/>
      <c r="S97" s="107"/>
      <c r="T97" s="108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</row>
    <row r="98" spans="1:61" ht="14.25" customHeight="1" x14ac:dyDescent="0.2">
      <c r="A98" s="97"/>
      <c r="B98" s="98"/>
      <c r="C98" s="99"/>
      <c r="D98" s="100" t="s">
        <v>58</v>
      </c>
      <c r="E98" s="101"/>
      <c r="F98" s="109" t="s">
        <v>60</v>
      </c>
      <c r="G98" s="110"/>
      <c r="H98" s="111">
        <v>606</v>
      </c>
      <c r="I98" s="105"/>
      <c r="J98" s="105"/>
      <c r="K98" s="100"/>
      <c r="L98" s="98"/>
      <c r="M98" s="106"/>
      <c r="N98" s="100"/>
      <c r="O98" s="107"/>
      <c r="P98" s="107"/>
      <c r="Q98" s="107"/>
      <c r="R98" s="107"/>
      <c r="S98" s="107"/>
      <c r="T98" s="108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</row>
    <row r="99" spans="1:61" ht="14.25" customHeight="1" x14ac:dyDescent="0.3">
      <c r="A99" s="7"/>
      <c r="B99" s="86"/>
      <c r="C99" s="87" t="s">
        <v>78</v>
      </c>
      <c r="D99" s="87" t="s">
        <v>51</v>
      </c>
      <c r="E99" s="88" t="s">
        <v>79</v>
      </c>
      <c r="F99" s="88" t="s">
        <v>80</v>
      </c>
      <c r="G99" s="89" t="s">
        <v>64</v>
      </c>
      <c r="H99" s="90">
        <v>102</v>
      </c>
      <c r="I99" s="91"/>
      <c r="J99" s="92">
        <f t="shared" ref="J99:J103" si="21">ROUND(H99*I99,2)</f>
        <v>0</v>
      </c>
      <c r="K99" s="88"/>
      <c r="L99" s="86"/>
      <c r="M99" s="93"/>
      <c r="N99" s="94" t="s">
        <v>22</v>
      </c>
      <c r="O99" s="95"/>
      <c r="P99" s="95">
        <f t="shared" ref="P99:P103" si="22">H99*O99</f>
        <v>0</v>
      </c>
      <c r="Q99" s="95">
        <v>8.3500000000000005E-2</v>
      </c>
      <c r="R99" s="95">
        <f t="shared" ref="R99:R103" si="23">H99*Q99</f>
        <v>8.5170000000000012</v>
      </c>
      <c r="S99" s="95">
        <v>0</v>
      </c>
      <c r="T99" s="96">
        <f t="shared" ref="T99:T103" si="24">H99*S99</f>
        <v>0</v>
      </c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23">
        <f t="shared" ref="BE99:BE103" si="25">IF(N99="základná",J99,0)</f>
        <v>0</v>
      </c>
      <c r="BF99" s="7">
        <f t="shared" ref="BF99:BF103" si="26">IF(N99="znížená",J99,0)</f>
        <v>0</v>
      </c>
      <c r="BG99" s="7">
        <f t="shared" ref="BG99:BG103" si="27">IF(N99="zákl. prenesená",J99,0)</f>
        <v>0</v>
      </c>
      <c r="BH99" s="7">
        <f t="shared" ref="BH99:BH103" si="28">IF(N99="zníž. prenesená",J99,0)</f>
        <v>0</v>
      </c>
      <c r="BI99" s="7">
        <f t="shared" ref="BI99:BI103" si="29">IF(N99="nulová",J99,0)</f>
        <v>0</v>
      </c>
    </row>
    <row r="100" spans="1:61" ht="14.25" customHeight="1" x14ac:dyDescent="0.3">
      <c r="A100" s="112"/>
      <c r="B100" s="113"/>
      <c r="C100" s="114" t="s">
        <v>81</v>
      </c>
      <c r="D100" s="114" t="s">
        <v>82</v>
      </c>
      <c r="E100" s="115" t="s">
        <v>83</v>
      </c>
      <c r="F100" s="115" t="s">
        <v>84</v>
      </c>
      <c r="G100" s="116" t="s">
        <v>85</v>
      </c>
      <c r="H100" s="117">
        <v>23</v>
      </c>
      <c r="I100" s="118"/>
      <c r="J100" s="119">
        <f t="shared" si="21"/>
        <v>0</v>
      </c>
      <c r="K100" s="115"/>
      <c r="L100" s="113"/>
      <c r="M100" s="120"/>
      <c r="N100" s="121" t="s">
        <v>22</v>
      </c>
      <c r="O100" s="122"/>
      <c r="P100" s="122">
        <f t="shared" si="22"/>
        <v>0</v>
      </c>
      <c r="Q100" s="122">
        <v>2.7</v>
      </c>
      <c r="R100" s="122">
        <f t="shared" si="23"/>
        <v>62.1</v>
      </c>
      <c r="S100" s="122">
        <v>0</v>
      </c>
      <c r="T100" s="123">
        <f t="shared" si="24"/>
        <v>0</v>
      </c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24">
        <f t="shared" si="25"/>
        <v>0</v>
      </c>
      <c r="BF100" s="112">
        <f t="shared" si="26"/>
        <v>0</v>
      </c>
      <c r="BG100" s="112">
        <f t="shared" si="27"/>
        <v>0</v>
      </c>
      <c r="BH100" s="112">
        <f t="shared" si="28"/>
        <v>0</v>
      </c>
      <c r="BI100" s="112">
        <f t="shared" si="29"/>
        <v>0</v>
      </c>
    </row>
    <row r="101" spans="1:61" ht="14.25" customHeight="1" x14ac:dyDescent="0.3">
      <c r="A101" s="7"/>
      <c r="B101" s="86"/>
      <c r="C101" s="87" t="s">
        <v>86</v>
      </c>
      <c r="D101" s="87" t="s">
        <v>51</v>
      </c>
      <c r="E101" s="88" t="s">
        <v>87</v>
      </c>
      <c r="F101" s="88" t="s">
        <v>88</v>
      </c>
      <c r="G101" s="89" t="s">
        <v>64</v>
      </c>
      <c r="H101" s="90">
        <v>95</v>
      </c>
      <c r="I101" s="91"/>
      <c r="J101" s="92">
        <f t="shared" si="21"/>
        <v>0</v>
      </c>
      <c r="K101" s="88"/>
      <c r="L101" s="86"/>
      <c r="M101" s="93"/>
      <c r="N101" s="94" t="s">
        <v>22</v>
      </c>
      <c r="O101" s="95"/>
      <c r="P101" s="95">
        <f t="shared" si="22"/>
        <v>0</v>
      </c>
      <c r="Q101" s="95">
        <v>0.58020000000000005</v>
      </c>
      <c r="R101" s="95">
        <f t="shared" si="23"/>
        <v>55.119000000000007</v>
      </c>
      <c r="S101" s="95">
        <v>0</v>
      </c>
      <c r="T101" s="96">
        <f t="shared" si="24"/>
        <v>0</v>
      </c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23">
        <f t="shared" si="25"/>
        <v>0</v>
      </c>
      <c r="BF101" s="7">
        <f t="shared" si="26"/>
        <v>0</v>
      </c>
      <c r="BG101" s="7">
        <f t="shared" si="27"/>
        <v>0</v>
      </c>
      <c r="BH101" s="7">
        <f t="shared" si="28"/>
        <v>0</v>
      </c>
      <c r="BI101" s="7">
        <f t="shared" si="29"/>
        <v>0</v>
      </c>
    </row>
    <row r="102" spans="1:61" ht="14.25" customHeight="1" x14ac:dyDescent="0.3">
      <c r="A102" s="7"/>
      <c r="B102" s="86"/>
      <c r="C102" s="87" t="s">
        <v>89</v>
      </c>
      <c r="D102" s="87" t="s">
        <v>51</v>
      </c>
      <c r="E102" s="88" t="s">
        <v>90</v>
      </c>
      <c r="F102" s="88" t="s">
        <v>91</v>
      </c>
      <c r="G102" s="89" t="s">
        <v>64</v>
      </c>
      <c r="H102" s="90">
        <v>511</v>
      </c>
      <c r="I102" s="91"/>
      <c r="J102" s="92">
        <f t="shared" si="21"/>
        <v>0</v>
      </c>
      <c r="K102" s="88"/>
      <c r="L102" s="86"/>
      <c r="M102" s="93"/>
      <c r="N102" s="94" t="s">
        <v>22</v>
      </c>
      <c r="O102" s="95"/>
      <c r="P102" s="95">
        <f t="shared" si="22"/>
        <v>0</v>
      </c>
      <c r="Q102" s="95">
        <v>0.13800000000000001</v>
      </c>
      <c r="R102" s="95">
        <f t="shared" si="23"/>
        <v>70.518000000000001</v>
      </c>
      <c r="S102" s="95">
        <v>0</v>
      </c>
      <c r="T102" s="96">
        <f t="shared" si="24"/>
        <v>0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23">
        <f t="shared" si="25"/>
        <v>0</v>
      </c>
      <c r="BF102" s="7">
        <f t="shared" si="26"/>
        <v>0</v>
      </c>
      <c r="BG102" s="7">
        <f t="shared" si="27"/>
        <v>0</v>
      </c>
      <c r="BH102" s="7">
        <f t="shared" si="28"/>
        <v>0</v>
      </c>
      <c r="BI102" s="7">
        <f t="shared" si="29"/>
        <v>0</v>
      </c>
    </row>
    <row r="103" spans="1:61" ht="14.25" customHeight="1" x14ac:dyDescent="0.3">
      <c r="A103" s="112"/>
      <c r="B103" s="113"/>
      <c r="C103" s="114" t="s">
        <v>92</v>
      </c>
      <c r="D103" s="114" t="s">
        <v>82</v>
      </c>
      <c r="E103" s="115" t="s">
        <v>93</v>
      </c>
      <c r="F103" s="115" t="s">
        <v>94</v>
      </c>
      <c r="G103" s="116" t="s">
        <v>64</v>
      </c>
      <c r="H103" s="117">
        <v>521.22</v>
      </c>
      <c r="I103" s="118"/>
      <c r="J103" s="119">
        <f t="shared" si="21"/>
        <v>0</v>
      </c>
      <c r="K103" s="115"/>
      <c r="L103" s="113"/>
      <c r="M103" s="120"/>
      <c r="N103" s="121" t="s">
        <v>22</v>
      </c>
      <c r="O103" s="122"/>
      <c r="P103" s="122">
        <f t="shared" si="22"/>
        <v>0</v>
      </c>
      <c r="Q103" s="122">
        <v>0.184</v>
      </c>
      <c r="R103" s="122">
        <f t="shared" si="23"/>
        <v>95.904480000000007</v>
      </c>
      <c r="S103" s="122">
        <v>0</v>
      </c>
      <c r="T103" s="123">
        <f t="shared" si="24"/>
        <v>0</v>
      </c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24">
        <f t="shared" si="25"/>
        <v>0</v>
      </c>
      <c r="BF103" s="112">
        <f t="shared" si="26"/>
        <v>0</v>
      </c>
      <c r="BG103" s="112">
        <f t="shared" si="27"/>
        <v>0</v>
      </c>
      <c r="BH103" s="112">
        <f t="shared" si="28"/>
        <v>0</v>
      </c>
      <c r="BI103" s="112">
        <f t="shared" si="29"/>
        <v>0</v>
      </c>
    </row>
    <row r="104" spans="1:61" ht="22.5" customHeight="1" x14ac:dyDescent="0.3">
      <c r="A104" s="77"/>
      <c r="B104" s="78"/>
      <c r="C104" s="79"/>
      <c r="D104" s="68" t="s">
        <v>46</v>
      </c>
      <c r="E104" s="80" t="s">
        <v>81</v>
      </c>
      <c r="F104" s="81" t="s">
        <v>95</v>
      </c>
      <c r="G104" s="82"/>
      <c r="H104" s="83"/>
      <c r="I104" s="84"/>
      <c r="J104" s="84">
        <f>SUM(J105:J107)</f>
        <v>0</v>
      </c>
      <c r="K104" s="81"/>
      <c r="L104" s="78"/>
      <c r="M104" s="85"/>
      <c r="N104" s="74"/>
      <c r="O104" s="75"/>
      <c r="P104" s="75">
        <f>SUM(P105:P107)</f>
        <v>0</v>
      </c>
      <c r="Q104" s="75"/>
      <c r="R104" s="75">
        <f>SUM(R105:R107)</f>
        <v>3.5639999999999998E-2</v>
      </c>
      <c r="S104" s="75"/>
      <c r="T104" s="76">
        <f>SUM(T105:T107)</f>
        <v>0</v>
      </c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1:61" ht="14.25" customHeight="1" x14ac:dyDescent="0.3">
      <c r="A105" s="7"/>
      <c r="B105" s="86"/>
      <c r="C105" s="87" t="s">
        <v>96</v>
      </c>
      <c r="D105" s="87" t="s">
        <v>51</v>
      </c>
      <c r="E105" s="88" t="s">
        <v>97</v>
      </c>
      <c r="F105" s="88" t="s">
        <v>98</v>
      </c>
      <c r="G105" s="89" t="s">
        <v>69</v>
      </c>
      <c r="H105" s="90">
        <v>101.3</v>
      </c>
      <c r="I105" s="91"/>
      <c r="J105" s="92">
        <f t="shared" ref="J105:J107" si="30">ROUND(H105*I105,2)</f>
        <v>0</v>
      </c>
      <c r="K105" s="88"/>
      <c r="L105" s="86"/>
      <c r="M105" s="93"/>
      <c r="N105" s="94" t="s">
        <v>22</v>
      </c>
      <c r="O105" s="95"/>
      <c r="P105" s="95">
        <f t="shared" ref="P105:P107" si="31">H105*O105</f>
        <v>0</v>
      </c>
      <c r="Q105" s="95">
        <v>0</v>
      </c>
      <c r="R105" s="95">
        <f t="shared" ref="R105:R107" si="32">H105*Q105</f>
        <v>0</v>
      </c>
      <c r="S105" s="95">
        <v>0</v>
      </c>
      <c r="T105" s="96">
        <f t="shared" ref="T105:T107" si="33">H105*S105</f>
        <v>0</v>
      </c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23">
        <f t="shared" ref="BE105:BE107" si="34">IF(N105="základná",J105,0)</f>
        <v>0</v>
      </c>
      <c r="BF105" s="7">
        <f t="shared" ref="BF105:BF107" si="35">IF(N105="znížená",J105,0)</f>
        <v>0</v>
      </c>
      <c r="BG105" s="7">
        <f t="shared" ref="BG105:BG107" si="36">IF(N105="zákl. prenesená",J105,0)</f>
        <v>0</v>
      </c>
      <c r="BH105" s="7">
        <f t="shared" ref="BH105:BH107" si="37">IF(N105="zníž. prenesená",J105,0)</f>
        <v>0</v>
      </c>
      <c r="BI105" s="7">
        <f t="shared" ref="BI105:BI107" si="38">IF(N105="nulová",J105,0)</f>
        <v>0</v>
      </c>
    </row>
    <row r="106" spans="1:61" ht="14.25" customHeight="1" x14ac:dyDescent="0.3">
      <c r="A106" s="7"/>
      <c r="B106" s="86"/>
      <c r="C106" s="87" t="s">
        <v>99</v>
      </c>
      <c r="D106" s="87" t="s">
        <v>51</v>
      </c>
      <c r="E106" s="88" t="s">
        <v>100</v>
      </c>
      <c r="F106" s="88" t="s">
        <v>101</v>
      </c>
      <c r="G106" s="89" t="s">
        <v>69</v>
      </c>
      <c r="H106" s="90">
        <v>54</v>
      </c>
      <c r="I106" s="91"/>
      <c r="J106" s="92">
        <f t="shared" si="30"/>
        <v>0</v>
      </c>
      <c r="K106" s="88"/>
      <c r="L106" s="86"/>
      <c r="M106" s="93"/>
      <c r="N106" s="94" t="s">
        <v>22</v>
      </c>
      <c r="O106" s="95"/>
      <c r="P106" s="95">
        <f t="shared" si="31"/>
        <v>0</v>
      </c>
      <c r="Q106" s="95">
        <v>0</v>
      </c>
      <c r="R106" s="95">
        <f t="shared" si="32"/>
        <v>0</v>
      </c>
      <c r="S106" s="95">
        <v>0</v>
      </c>
      <c r="T106" s="96">
        <f t="shared" si="33"/>
        <v>0</v>
      </c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23">
        <f t="shared" si="34"/>
        <v>0</v>
      </c>
      <c r="BF106" s="7">
        <f t="shared" si="35"/>
        <v>0</v>
      </c>
      <c r="BG106" s="7">
        <f t="shared" si="36"/>
        <v>0</v>
      </c>
      <c r="BH106" s="7">
        <f t="shared" si="37"/>
        <v>0</v>
      </c>
      <c r="BI106" s="7">
        <f t="shared" si="38"/>
        <v>0</v>
      </c>
    </row>
    <row r="107" spans="1:61" ht="14.25" customHeight="1" x14ac:dyDescent="0.3">
      <c r="A107" s="112"/>
      <c r="B107" s="113"/>
      <c r="C107" s="114" t="s">
        <v>102</v>
      </c>
      <c r="D107" s="114" t="s">
        <v>82</v>
      </c>
      <c r="E107" s="115" t="s">
        <v>103</v>
      </c>
      <c r="F107" s="115" t="s">
        <v>104</v>
      </c>
      <c r="G107" s="116" t="s">
        <v>69</v>
      </c>
      <c r="H107" s="117">
        <v>54</v>
      </c>
      <c r="I107" s="118"/>
      <c r="J107" s="119">
        <f t="shared" si="30"/>
        <v>0</v>
      </c>
      <c r="K107" s="115"/>
      <c r="L107" s="113"/>
      <c r="M107" s="120"/>
      <c r="N107" s="121" t="s">
        <v>22</v>
      </c>
      <c r="O107" s="122"/>
      <c r="P107" s="122">
        <f t="shared" si="31"/>
        <v>0</v>
      </c>
      <c r="Q107" s="122">
        <v>6.6E-4</v>
      </c>
      <c r="R107" s="122">
        <f t="shared" si="32"/>
        <v>3.5639999999999998E-2</v>
      </c>
      <c r="S107" s="122">
        <v>0</v>
      </c>
      <c r="T107" s="123">
        <f t="shared" si="33"/>
        <v>0</v>
      </c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24">
        <f t="shared" si="34"/>
        <v>0</v>
      </c>
      <c r="BF107" s="112">
        <f t="shared" si="35"/>
        <v>0</v>
      </c>
      <c r="BG107" s="112">
        <f t="shared" si="36"/>
        <v>0</v>
      </c>
      <c r="BH107" s="112">
        <f t="shared" si="37"/>
        <v>0</v>
      </c>
      <c r="BI107" s="112">
        <f t="shared" si="38"/>
        <v>0</v>
      </c>
    </row>
    <row r="108" spans="1:61" ht="22.5" customHeight="1" x14ac:dyDescent="0.3">
      <c r="A108" s="77"/>
      <c r="B108" s="78"/>
      <c r="C108" s="79"/>
      <c r="D108" s="68" t="s">
        <v>46</v>
      </c>
      <c r="E108" s="80" t="s">
        <v>86</v>
      </c>
      <c r="F108" s="81" t="s">
        <v>105</v>
      </c>
      <c r="G108" s="82"/>
      <c r="H108" s="83"/>
      <c r="I108" s="84"/>
      <c r="J108" s="84">
        <f>SUM(J109:J114)</f>
        <v>0</v>
      </c>
      <c r="K108" s="81"/>
      <c r="L108" s="78"/>
      <c r="M108" s="85"/>
      <c r="N108" s="74"/>
      <c r="O108" s="75"/>
      <c r="P108" s="75">
        <f>SUM(P109:P114)</f>
        <v>0</v>
      </c>
      <c r="Q108" s="75"/>
      <c r="R108" s="75">
        <f>SUM(R109:R114)</f>
        <v>51.648786249999993</v>
      </c>
      <c r="S108" s="75"/>
      <c r="T108" s="76">
        <f>SUM(T109:T114)</f>
        <v>0</v>
      </c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1:61" ht="22.8" x14ac:dyDescent="0.3">
      <c r="A109" s="7"/>
      <c r="B109" s="86"/>
      <c r="C109" s="87" t="s">
        <v>106</v>
      </c>
      <c r="D109" s="87" t="s">
        <v>51</v>
      </c>
      <c r="E109" s="88" t="s">
        <v>107</v>
      </c>
      <c r="F109" s="88" t="s">
        <v>108</v>
      </c>
      <c r="G109" s="89" t="s">
        <v>69</v>
      </c>
      <c r="H109" s="90">
        <v>125</v>
      </c>
      <c r="I109" s="91"/>
      <c r="J109" s="92">
        <f t="shared" ref="J109:J114" si="39">ROUND(H109*I109,2)</f>
        <v>0</v>
      </c>
      <c r="K109" s="88"/>
      <c r="L109" s="86"/>
      <c r="M109" s="93"/>
      <c r="N109" s="94" t="s">
        <v>22</v>
      </c>
      <c r="O109" s="95"/>
      <c r="P109" s="95">
        <f t="shared" ref="P109:P114" si="40">H109*O109</f>
        <v>0</v>
      </c>
      <c r="Q109" s="95">
        <v>0.19697572999999999</v>
      </c>
      <c r="R109" s="95">
        <f t="shared" ref="R109:R114" si="41">H109*Q109</f>
        <v>24.62196625</v>
      </c>
      <c r="S109" s="95">
        <v>0</v>
      </c>
      <c r="T109" s="96">
        <f t="shared" ref="T109:T114" si="42">H109*S109</f>
        <v>0</v>
      </c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23">
        <f t="shared" ref="BE109:BE114" si="43">IF(N109="základná",J109,0)</f>
        <v>0</v>
      </c>
      <c r="BF109" s="7">
        <f t="shared" ref="BF109:BF114" si="44">IF(N109="znížená",J109,0)</f>
        <v>0</v>
      </c>
      <c r="BG109" s="7">
        <f t="shared" ref="BG109:BG114" si="45">IF(N109="zákl. prenesená",J109,0)</f>
        <v>0</v>
      </c>
      <c r="BH109" s="7">
        <f t="shared" ref="BH109:BH114" si="46">IF(N109="zníž. prenesená",J109,0)</f>
        <v>0</v>
      </c>
      <c r="BI109" s="7">
        <f t="shared" ref="BI109:BI114" si="47">IF(N109="nulová",J109,0)</f>
        <v>0</v>
      </c>
    </row>
    <row r="110" spans="1:61" ht="14.4" x14ac:dyDescent="0.3">
      <c r="A110" s="112"/>
      <c r="B110" s="113"/>
      <c r="C110" s="114" t="s">
        <v>109</v>
      </c>
      <c r="D110" s="114" t="s">
        <v>82</v>
      </c>
      <c r="E110" s="115" t="s">
        <v>110</v>
      </c>
      <c r="F110" s="115" t="s">
        <v>111</v>
      </c>
      <c r="G110" s="116" t="s">
        <v>85</v>
      </c>
      <c r="H110" s="117">
        <v>126.25</v>
      </c>
      <c r="I110" s="118"/>
      <c r="J110" s="119">
        <f t="shared" si="39"/>
        <v>0</v>
      </c>
      <c r="K110" s="115"/>
      <c r="L110" s="113"/>
      <c r="M110" s="120"/>
      <c r="N110" s="121" t="s">
        <v>22</v>
      </c>
      <c r="O110" s="122"/>
      <c r="P110" s="122">
        <f t="shared" si="40"/>
        <v>0</v>
      </c>
      <c r="Q110" s="122">
        <v>8.5000000000000006E-2</v>
      </c>
      <c r="R110" s="122">
        <f t="shared" si="41"/>
        <v>10.731250000000001</v>
      </c>
      <c r="S110" s="122">
        <v>0</v>
      </c>
      <c r="T110" s="123">
        <f t="shared" si="42"/>
        <v>0</v>
      </c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24">
        <f t="shared" si="43"/>
        <v>0</v>
      </c>
      <c r="BF110" s="112">
        <f t="shared" si="44"/>
        <v>0</v>
      </c>
      <c r="BG110" s="112">
        <f t="shared" si="45"/>
        <v>0</v>
      </c>
      <c r="BH110" s="112">
        <f t="shared" si="46"/>
        <v>0</v>
      </c>
      <c r="BI110" s="112">
        <f t="shared" si="47"/>
        <v>0</v>
      </c>
    </row>
    <row r="111" spans="1:61" ht="22.8" x14ac:dyDescent="0.3">
      <c r="A111" s="7"/>
      <c r="B111" s="86"/>
      <c r="C111" s="87" t="s">
        <v>112</v>
      </c>
      <c r="D111" s="87" t="s">
        <v>51</v>
      </c>
      <c r="E111" s="88" t="s">
        <v>113</v>
      </c>
      <c r="F111" s="88" t="s">
        <v>114</v>
      </c>
      <c r="G111" s="89" t="s">
        <v>69</v>
      </c>
      <c r="H111" s="90">
        <v>78.5</v>
      </c>
      <c r="I111" s="91"/>
      <c r="J111" s="92">
        <f t="shared" si="39"/>
        <v>0</v>
      </c>
      <c r="K111" s="88"/>
      <c r="L111" s="86"/>
      <c r="M111" s="93"/>
      <c r="N111" s="94" t="s">
        <v>22</v>
      </c>
      <c r="O111" s="95"/>
      <c r="P111" s="95">
        <f t="shared" si="40"/>
        <v>0</v>
      </c>
      <c r="Q111" s="95">
        <v>0.117428</v>
      </c>
      <c r="R111" s="95">
        <f t="shared" si="41"/>
        <v>9.2180980000000012</v>
      </c>
      <c r="S111" s="95">
        <v>0</v>
      </c>
      <c r="T111" s="96">
        <f t="shared" si="42"/>
        <v>0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23">
        <f t="shared" si="43"/>
        <v>0</v>
      </c>
      <c r="BF111" s="7">
        <f t="shared" si="44"/>
        <v>0</v>
      </c>
      <c r="BG111" s="7">
        <f t="shared" si="45"/>
        <v>0</v>
      </c>
      <c r="BH111" s="7">
        <f t="shared" si="46"/>
        <v>0</v>
      </c>
      <c r="BI111" s="7">
        <f t="shared" si="47"/>
        <v>0</v>
      </c>
    </row>
    <row r="112" spans="1:61" ht="20.399999999999999" customHeight="1" x14ac:dyDescent="0.3">
      <c r="A112" s="112"/>
      <c r="B112" s="113"/>
      <c r="C112" s="114" t="s">
        <v>115</v>
      </c>
      <c r="D112" s="114" t="s">
        <v>82</v>
      </c>
      <c r="E112" s="115" t="s">
        <v>116</v>
      </c>
      <c r="F112" s="115" t="s">
        <v>117</v>
      </c>
      <c r="G112" s="116" t="s">
        <v>85</v>
      </c>
      <c r="H112" s="117">
        <v>317.14</v>
      </c>
      <c r="I112" s="118"/>
      <c r="J112" s="119">
        <f t="shared" si="39"/>
        <v>0</v>
      </c>
      <c r="K112" s="115"/>
      <c r="L112" s="113"/>
      <c r="M112" s="120"/>
      <c r="N112" s="121" t="s">
        <v>22</v>
      </c>
      <c r="O112" s="122"/>
      <c r="P112" s="122">
        <f t="shared" si="40"/>
        <v>0</v>
      </c>
      <c r="Q112" s="122">
        <v>2.23E-2</v>
      </c>
      <c r="R112" s="122">
        <f t="shared" si="41"/>
        <v>7.072222</v>
      </c>
      <c r="S112" s="122">
        <v>0</v>
      </c>
      <c r="T112" s="123">
        <f t="shared" si="42"/>
        <v>0</v>
      </c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24">
        <f t="shared" si="43"/>
        <v>0</v>
      </c>
      <c r="BF112" s="112">
        <f t="shared" si="44"/>
        <v>0</v>
      </c>
      <c r="BG112" s="112">
        <f t="shared" si="45"/>
        <v>0</v>
      </c>
      <c r="BH112" s="112">
        <f t="shared" si="46"/>
        <v>0</v>
      </c>
      <c r="BI112" s="112">
        <f t="shared" si="47"/>
        <v>0</v>
      </c>
    </row>
    <row r="113" spans="1:61" ht="14.25" customHeight="1" x14ac:dyDescent="0.3">
      <c r="A113" s="7"/>
      <c r="B113" s="86"/>
      <c r="C113" s="87" t="s">
        <v>118</v>
      </c>
      <c r="D113" s="87" t="s">
        <v>51</v>
      </c>
      <c r="E113" s="88" t="s">
        <v>119</v>
      </c>
      <c r="F113" s="88" t="s">
        <v>120</v>
      </c>
      <c r="G113" s="89" t="s">
        <v>121</v>
      </c>
      <c r="H113" s="90">
        <v>1</v>
      </c>
      <c r="I113" s="91"/>
      <c r="J113" s="92">
        <f t="shared" si="39"/>
        <v>0</v>
      </c>
      <c r="K113" s="88"/>
      <c r="L113" s="86"/>
      <c r="M113" s="93"/>
      <c r="N113" s="94" t="s">
        <v>22</v>
      </c>
      <c r="O113" s="95"/>
      <c r="P113" s="95">
        <f t="shared" si="40"/>
        <v>0</v>
      </c>
      <c r="Q113" s="95">
        <v>5.2500000000000003E-3</v>
      </c>
      <c r="R113" s="95">
        <f t="shared" si="41"/>
        <v>5.2500000000000003E-3</v>
      </c>
      <c r="S113" s="95">
        <v>0</v>
      </c>
      <c r="T113" s="96">
        <f t="shared" si="42"/>
        <v>0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23">
        <f t="shared" si="43"/>
        <v>0</v>
      </c>
      <c r="BF113" s="7">
        <f t="shared" si="44"/>
        <v>0</v>
      </c>
      <c r="BG113" s="7">
        <f t="shared" si="45"/>
        <v>0</v>
      </c>
      <c r="BH113" s="7">
        <f t="shared" si="46"/>
        <v>0</v>
      </c>
      <c r="BI113" s="7">
        <f t="shared" si="47"/>
        <v>0</v>
      </c>
    </row>
    <row r="114" spans="1:61" ht="22.8" x14ac:dyDescent="0.3">
      <c r="A114" s="7"/>
      <c r="B114" s="86"/>
      <c r="C114" s="87" t="s">
        <v>122</v>
      </c>
      <c r="D114" s="87" t="s">
        <v>51</v>
      </c>
      <c r="E114" s="88" t="s">
        <v>123</v>
      </c>
      <c r="F114" s="88" t="s">
        <v>124</v>
      </c>
      <c r="G114" s="89" t="s">
        <v>125</v>
      </c>
      <c r="H114" s="90">
        <v>817.29200000000003</v>
      </c>
      <c r="I114" s="91"/>
      <c r="J114" s="92">
        <f t="shared" si="39"/>
        <v>0</v>
      </c>
      <c r="K114" s="88"/>
      <c r="L114" s="86"/>
      <c r="M114" s="93"/>
      <c r="N114" s="94" t="s">
        <v>22</v>
      </c>
      <c r="O114" s="95"/>
      <c r="P114" s="95">
        <f t="shared" si="40"/>
        <v>0</v>
      </c>
      <c r="Q114" s="95">
        <v>0</v>
      </c>
      <c r="R114" s="95">
        <f t="shared" si="41"/>
        <v>0</v>
      </c>
      <c r="S114" s="95">
        <v>0</v>
      </c>
      <c r="T114" s="96">
        <f t="shared" si="42"/>
        <v>0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23">
        <f t="shared" si="43"/>
        <v>0</v>
      </c>
      <c r="BF114" s="7">
        <f t="shared" si="44"/>
        <v>0</v>
      </c>
      <c r="BG114" s="7">
        <f t="shared" si="45"/>
        <v>0</v>
      </c>
      <c r="BH114" s="7">
        <f t="shared" si="46"/>
        <v>0</v>
      </c>
      <c r="BI114" s="7">
        <f t="shared" si="47"/>
        <v>0</v>
      </c>
    </row>
    <row r="115" spans="1:61" ht="25.5" customHeight="1" x14ac:dyDescent="0.25">
      <c r="A115" s="65"/>
      <c r="B115" s="66"/>
      <c r="C115" s="67"/>
      <c r="D115" s="68" t="s">
        <v>46</v>
      </c>
      <c r="E115" s="69" t="s">
        <v>126</v>
      </c>
      <c r="F115" s="65" t="s">
        <v>127</v>
      </c>
      <c r="G115" s="70"/>
      <c r="H115" s="71"/>
      <c r="I115" s="72"/>
      <c r="J115" s="72">
        <f>J116 + J118 + J122</f>
        <v>0</v>
      </c>
      <c r="K115" s="65"/>
      <c r="L115" s="66"/>
      <c r="M115" s="73"/>
      <c r="N115" s="74"/>
      <c r="O115" s="75"/>
      <c r="P115" s="75">
        <f>P116 + P118 + P122</f>
        <v>0</v>
      </c>
      <c r="Q115" s="75"/>
      <c r="R115" s="75">
        <f>R116 + R118 + R122</f>
        <v>2.8896000000000004E-3</v>
      </c>
      <c r="S115" s="75"/>
      <c r="T115" s="76">
        <f>T116 + T118 + T122</f>
        <v>0</v>
      </c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</row>
    <row r="116" spans="1:61" ht="22.5" customHeight="1" x14ac:dyDescent="0.3">
      <c r="A116" s="77"/>
      <c r="B116" s="78"/>
      <c r="C116" s="79"/>
      <c r="D116" s="68" t="s">
        <v>46</v>
      </c>
      <c r="E116" s="80" t="s">
        <v>128</v>
      </c>
      <c r="F116" s="81" t="s">
        <v>129</v>
      </c>
      <c r="G116" s="82"/>
      <c r="H116" s="83"/>
      <c r="I116" s="84"/>
      <c r="J116" s="84">
        <f>J117</f>
        <v>0</v>
      </c>
      <c r="K116" s="81"/>
      <c r="L116" s="78"/>
      <c r="M116" s="85"/>
      <c r="N116" s="74"/>
      <c r="O116" s="75"/>
      <c r="P116" s="75">
        <f>P117</f>
        <v>0</v>
      </c>
      <c r="Q116" s="75"/>
      <c r="R116" s="75">
        <f>R117</f>
        <v>0</v>
      </c>
      <c r="S116" s="75"/>
      <c r="T116" s="76">
        <f>T117</f>
        <v>0</v>
      </c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</row>
    <row r="117" spans="1:61" ht="14.25" customHeight="1" x14ac:dyDescent="0.3">
      <c r="A117" s="7"/>
      <c r="B117" s="86"/>
      <c r="C117" s="87" t="s">
        <v>130</v>
      </c>
      <c r="D117" s="87" t="s">
        <v>51</v>
      </c>
      <c r="E117" s="88" t="s">
        <v>131</v>
      </c>
      <c r="F117" s="88" t="s">
        <v>132</v>
      </c>
      <c r="G117" s="89" t="s">
        <v>121</v>
      </c>
      <c r="H117" s="90">
        <v>1</v>
      </c>
      <c r="I117" s="91"/>
      <c r="J117" s="92">
        <f>ROUND(H117*I117,2)</f>
        <v>0</v>
      </c>
      <c r="K117" s="88"/>
      <c r="L117" s="86"/>
      <c r="M117" s="93"/>
      <c r="N117" s="94" t="s">
        <v>22</v>
      </c>
      <c r="O117" s="95"/>
      <c r="P117" s="95">
        <f>H117*O117</f>
        <v>0</v>
      </c>
      <c r="Q117" s="95">
        <v>0</v>
      </c>
      <c r="R117" s="95">
        <f>H117*Q117</f>
        <v>0</v>
      </c>
      <c r="S117" s="95">
        <v>0</v>
      </c>
      <c r="T117" s="96">
        <f>H117*S117</f>
        <v>0</v>
      </c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23">
        <f>IF(N117="základná",J117,0)</f>
        <v>0</v>
      </c>
      <c r="BF117" s="7">
        <f>IF(N117="znížená",J117,0)</f>
        <v>0</v>
      </c>
      <c r="BG117" s="7">
        <f>IF(N117="zákl. prenesená",J117,0)</f>
        <v>0</v>
      </c>
      <c r="BH117" s="7">
        <f>IF(N117="zníž. prenesená",J117,0)</f>
        <v>0</v>
      </c>
      <c r="BI117" s="7">
        <f>IF(N117="nulová",J117,0)</f>
        <v>0</v>
      </c>
    </row>
    <row r="118" spans="1:61" ht="22.5" customHeight="1" x14ac:dyDescent="0.3">
      <c r="A118" s="77"/>
      <c r="B118" s="78"/>
      <c r="C118" s="79"/>
      <c r="D118" s="68" t="s">
        <v>46</v>
      </c>
      <c r="E118" s="80" t="s">
        <v>133</v>
      </c>
      <c r="F118" s="81" t="s">
        <v>134</v>
      </c>
      <c r="G118" s="82"/>
      <c r="H118" s="83"/>
      <c r="I118" s="84"/>
      <c r="J118" s="84">
        <f>SUM(J119:J121)</f>
        <v>0</v>
      </c>
      <c r="K118" s="81"/>
      <c r="L118" s="78"/>
      <c r="M118" s="85"/>
      <c r="N118" s="74"/>
      <c r="O118" s="75"/>
      <c r="P118" s="75">
        <f>SUM(P119:P121)</f>
        <v>0</v>
      </c>
      <c r="Q118" s="75"/>
      <c r="R118" s="75">
        <f>SUM(R119:R121)</f>
        <v>2.8896000000000004E-3</v>
      </c>
      <c r="S118" s="75"/>
      <c r="T118" s="76">
        <f>SUM(T119:T121)</f>
        <v>0</v>
      </c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</row>
    <row r="119" spans="1:61" ht="14.25" customHeight="1" x14ac:dyDescent="0.3">
      <c r="A119" s="7"/>
      <c r="B119" s="86"/>
      <c r="C119" s="87" t="s">
        <v>135</v>
      </c>
      <c r="D119" s="87" t="s">
        <v>51</v>
      </c>
      <c r="E119" s="88" t="s">
        <v>136</v>
      </c>
      <c r="F119" s="88" t="s">
        <v>137</v>
      </c>
      <c r="G119" s="89" t="s">
        <v>69</v>
      </c>
      <c r="H119" s="90">
        <v>5</v>
      </c>
      <c r="I119" s="91"/>
      <c r="J119" s="92">
        <f t="shared" ref="J119:J121" si="48">ROUND(H119*I119,2)</f>
        <v>0</v>
      </c>
      <c r="K119" s="88"/>
      <c r="L119" s="86"/>
      <c r="M119" s="93"/>
      <c r="N119" s="94" t="s">
        <v>22</v>
      </c>
      <c r="O119" s="95"/>
      <c r="P119" s="95">
        <f t="shared" ref="P119:P121" si="49">H119*O119</f>
        <v>0</v>
      </c>
      <c r="Q119" s="95">
        <v>4.2000000000000002E-4</v>
      </c>
      <c r="R119" s="95">
        <f t="shared" ref="R119:R121" si="50">H119*Q119</f>
        <v>2.1000000000000003E-3</v>
      </c>
      <c r="S119" s="95">
        <v>0</v>
      </c>
      <c r="T119" s="96">
        <f t="shared" ref="T119:T121" si="51">H119*S119</f>
        <v>0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23">
        <f t="shared" ref="BE119:BE121" si="52">IF(N119="základná",J119,0)</f>
        <v>0</v>
      </c>
      <c r="BF119" s="7">
        <f t="shared" ref="BF119:BF121" si="53">IF(N119="znížená",J119,0)</f>
        <v>0</v>
      </c>
      <c r="BG119" s="7">
        <f t="shared" ref="BG119:BG121" si="54">IF(N119="zákl. prenesená",J119,0)</f>
        <v>0</v>
      </c>
      <c r="BH119" s="7">
        <f t="shared" ref="BH119:BH121" si="55">IF(N119="zníž. prenesená",J119,0)</f>
        <v>0</v>
      </c>
      <c r="BI119" s="7">
        <f t="shared" ref="BI119:BI121" si="56">IF(N119="nulová",J119,0)</f>
        <v>0</v>
      </c>
    </row>
    <row r="120" spans="1:61" ht="14.25" customHeight="1" x14ac:dyDescent="0.3">
      <c r="A120" s="7"/>
      <c r="B120" s="86"/>
      <c r="C120" s="87" t="s">
        <v>138</v>
      </c>
      <c r="D120" s="87" t="s">
        <v>51</v>
      </c>
      <c r="E120" s="88" t="s">
        <v>139</v>
      </c>
      <c r="F120" s="88" t="s">
        <v>140</v>
      </c>
      <c r="G120" s="89" t="s">
        <v>69</v>
      </c>
      <c r="H120" s="90">
        <v>1</v>
      </c>
      <c r="I120" s="91"/>
      <c r="J120" s="92">
        <f t="shared" si="48"/>
        <v>0</v>
      </c>
      <c r="K120" s="88"/>
      <c r="L120" s="86"/>
      <c r="M120" s="93"/>
      <c r="N120" s="94" t="s">
        <v>22</v>
      </c>
      <c r="O120" s="95"/>
      <c r="P120" s="95">
        <f t="shared" si="49"/>
        <v>0</v>
      </c>
      <c r="Q120" s="95">
        <v>4.2000000000000002E-4</v>
      </c>
      <c r="R120" s="95">
        <f t="shared" si="50"/>
        <v>4.2000000000000002E-4</v>
      </c>
      <c r="S120" s="95">
        <v>0</v>
      </c>
      <c r="T120" s="96">
        <f t="shared" si="51"/>
        <v>0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23">
        <f t="shared" si="52"/>
        <v>0</v>
      </c>
      <c r="BF120" s="7">
        <f t="shared" si="53"/>
        <v>0</v>
      </c>
      <c r="BG120" s="7">
        <f t="shared" si="54"/>
        <v>0</v>
      </c>
      <c r="BH120" s="7">
        <f t="shared" si="55"/>
        <v>0</v>
      </c>
      <c r="BI120" s="7">
        <f t="shared" si="56"/>
        <v>0</v>
      </c>
    </row>
    <row r="121" spans="1:61" ht="14.25" customHeight="1" x14ac:dyDescent="0.3">
      <c r="A121" s="7"/>
      <c r="B121" s="86"/>
      <c r="C121" s="87" t="s">
        <v>141</v>
      </c>
      <c r="D121" s="87" t="s">
        <v>51</v>
      </c>
      <c r="E121" s="88" t="s">
        <v>142</v>
      </c>
      <c r="F121" s="88" t="s">
        <v>143</v>
      </c>
      <c r="G121" s="89" t="s">
        <v>121</v>
      </c>
      <c r="H121" s="90">
        <v>1</v>
      </c>
      <c r="I121" s="91"/>
      <c r="J121" s="92">
        <f t="shared" si="48"/>
        <v>0</v>
      </c>
      <c r="K121" s="88"/>
      <c r="L121" s="86"/>
      <c r="M121" s="93"/>
      <c r="N121" s="94" t="s">
        <v>22</v>
      </c>
      <c r="O121" s="95"/>
      <c r="P121" s="95">
        <f t="shared" si="49"/>
        <v>0</v>
      </c>
      <c r="Q121" s="95">
        <v>3.6959999999999998E-4</v>
      </c>
      <c r="R121" s="95">
        <f t="shared" si="50"/>
        <v>3.6959999999999998E-4</v>
      </c>
      <c r="S121" s="95">
        <v>0</v>
      </c>
      <c r="T121" s="96">
        <f t="shared" si="51"/>
        <v>0</v>
      </c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23">
        <f t="shared" si="52"/>
        <v>0</v>
      </c>
      <c r="BF121" s="7">
        <f t="shared" si="53"/>
        <v>0</v>
      </c>
      <c r="BG121" s="7">
        <f t="shared" si="54"/>
        <v>0</v>
      </c>
      <c r="BH121" s="7">
        <f t="shared" si="55"/>
        <v>0</v>
      </c>
      <c r="BI121" s="7">
        <f t="shared" si="56"/>
        <v>0</v>
      </c>
    </row>
    <row r="122" spans="1:61" ht="22.5" customHeight="1" x14ac:dyDescent="0.3">
      <c r="A122" s="77"/>
      <c r="B122" s="78"/>
      <c r="C122" s="79"/>
      <c r="D122" s="68" t="s">
        <v>46</v>
      </c>
      <c r="E122" s="80" t="s">
        <v>144</v>
      </c>
      <c r="F122" s="81" t="s">
        <v>145</v>
      </c>
      <c r="G122" s="82"/>
      <c r="H122" s="83"/>
      <c r="I122" s="84"/>
      <c r="J122" s="84">
        <f>J123</f>
        <v>0</v>
      </c>
      <c r="K122" s="81"/>
      <c r="L122" s="78"/>
      <c r="M122" s="85"/>
      <c r="N122" s="74"/>
      <c r="O122" s="75"/>
      <c r="P122" s="75">
        <f>P123</f>
        <v>0</v>
      </c>
      <c r="Q122" s="75"/>
      <c r="R122" s="75">
        <f>R123</f>
        <v>0</v>
      </c>
      <c r="S122" s="75"/>
      <c r="T122" s="76">
        <f>T123</f>
        <v>0</v>
      </c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</row>
    <row r="123" spans="1:61" ht="14.25" customHeight="1" x14ac:dyDescent="0.3">
      <c r="A123" s="7"/>
      <c r="B123" s="86"/>
      <c r="C123" s="87" t="s">
        <v>146</v>
      </c>
      <c r="D123" s="87" t="s">
        <v>51</v>
      </c>
      <c r="E123" s="88" t="s">
        <v>147</v>
      </c>
      <c r="F123" s="88" t="s">
        <v>148</v>
      </c>
      <c r="G123" s="89" t="s">
        <v>85</v>
      </c>
      <c r="H123" s="90">
        <v>1</v>
      </c>
      <c r="I123" s="91"/>
      <c r="J123" s="92">
        <f>ROUND(H123*I123,2)</f>
        <v>0</v>
      </c>
      <c r="K123" s="88"/>
      <c r="L123" s="86"/>
      <c r="M123" s="93"/>
      <c r="N123" s="94" t="s">
        <v>22</v>
      </c>
      <c r="O123" s="95"/>
      <c r="P123" s="95">
        <f>H123*O123</f>
        <v>0</v>
      </c>
      <c r="Q123" s="95">
        <v>0</v>
      </c>
      <c r="R123" s="95">
        <f>H123*Q123</f>
        <v>0</v>
      </c>
      <c r="S123" s="95">
        <v>0</v>
      </c>
      <c r="T123" s="96">
        <f>H123*S123</f>
        <v>0</v>
      </c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23">
        <f>IF(N123="základná",J123,0)</f>
        <v>0</v>
      </c>
      <c r="BF123" s="7">
        <f>IF(N123="znížená",J123,0)</f>
        <v>0</v>
      </c>
      <c r="BG123" s="7">
        <f>IF(N123="zákl. prenesená",J123,0)</f>
        <v>0</v>
      </c>
      <c r="BH123" s="7">
        <f>IF(N123="zníž. prenesená",J123,0)</f>
        <v>0</v>
      </c>
      <c r="BI123" s="7">
        <f>IF(N123="nulová",J123,0)</f>
        <v>0</v>
      </c>
    </row>
    <row r="124" spans="1:61" ht="25.5" customHeight="1" x14ac:dyDescent="0.25">
      <c r="A124" s="65"/>
      <c r="B124" s="66"/>
      <c r="C124" s="67"/>
      <c r="D124" s="68" t="s">
        <v>46</v>
      </c>
      <c r="E124" s="69" t="s">
        <v>82</v>
      </c>
      <c r="F124" s="65" t="s">
        <v>149</v>
      </c>
      <c r="G124" s="70"/>
      <c r="H124" s="71"/>
      <c r="I124" s="72"/>
      <c r="J124" s="72">
        <f>J125</f>
        <v>0</v>
      </c>
      <c r="K124" s="65"/>
      <c r="L124" s="66"/>
      <c r="M124" s="73"/>
      <c r="N124" s="74"/>
      <c r="O124" s="75"/>
      <c r="P124" s="75">
        <f>P125</f>
        <v>0</v>
      </c>
      <c r="Q124" s="75"/>
      <c r="R124" s="75">
        <f>R125</f>
        <v>0</v>
      </c>
      <c r="S124" s="75"/>
      <c r="T124" s="76">
        <f>T125</f>
        <v>0</v>
      </c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</row>
    <row r="125" spans="1:61" ht="22.5" customHeight="1" x14ac:dyDescent="0.3">
      <c r="A125" s="77"/>
      <c r="B125" s="78"/>
      <c r="C125" s="79"/>
      <c r="D125" s="68" t="s">
        <v>46</v>
      </c>
      <c r="E125" s="80" t="s">
        <v>150</v>
      </c>
      <c r="F125" s="81" t="s">
        <v>151</v>
      </c>
      <c r="G125" s="82"/>
      <c r="H125" s="83"/>
      <c r="I125" s="84"/>
      <c r="J125" s="84">
        <f>SUM(J126:J128)</f>
        <v>0</v>
      </c>
      <c r="K125" s="81"/>
      <c r="L125" s="78"/>
      <c r="M125" s="85"/>
      <c r="N125" s="74"/>
      <c r="O125" s="75"/>
      <c r="P125" s="75">
        <f>SUM(P126:P128)</f>
        <v>0</v>
      </c>
      <c r="Q125" s="75"/>
      <c r="R125" s="75">
        <f>SUM(R126:R128)</f>
        <v>0</v>
      </c>
      <c r="S125" s="75"/>
      <c r="T125" s="76">
        <f>SUM(T126:T128)</f>
        <v>0</v>
      </c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</row>
    <row r="126" spans="1:61" ht="14.25" customHeight="1" x14ac:dyDescent="0.3">
      <c r="A126" s="7"/>
      <c r="B126" s="86"/>
      <c r="C126" s="87" t="s">
        <v>152</v>
      </c>
      <c r="D126" s="87" t="s">
        <v>51</v>
      </c>
      <c r="E126" s="88" t="s">
        <v>153</v>
      </c>
      <c r="F126" s="88" t="s">
        <v>154</v>
      </c>
      <c r="G126" s="89" t="s">
        <v>121</v>
      </c>
      <c r="H126" s="90">
        <v>1</v>
      </c>
      <c r="I126" s="91"/>
      <c r="J126" s="92">
        <f t="shared" ref="J126:J128" si="57">ROUND(H126*I126,2)</f>
        <v>0</v>
      </c>
      <c r="K126" s="88"/>
      <c r="L126" s="86"/>
      <c r="M126" s="93"/>
      <c r="N126" s="94" t="s">
        <v>22</v>
      </c>
      <c r="O126" s="95"/>
      <c r="P126" s="95">
        <f t="shared" ref="P126:P128" si="58">H126*O126</f>
        <v>0</v>
      </c>
      <c r="Q126" s="95">
        <v>0</v>
      </c>
      <c r="R126" s="95">
        <f t="shared" ref="R126:R128" si="59">H126*Q126</f>
        <v>0</v>
      </c>
      <c r="S126" s="95">
        <v>0</v>
      </c>
      <c r="T126" s="96">
        <f t="shared" ref="T126:T128" si="60">H126*S126</f>
        <v>0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23">
        <f t="shared" ref="BE126:BE128" si="61">IF(N126="základná",J126,0)</f>
        <v>0</v>
      </c>
      <c r="BF126" s="7">
        <f t="shared" ref="BF126:BF128" si="62">IF(N126="znížená",J126,0)</f>
        <v>0</v>
      </c>
      <c r="BG126" s="7">
        <f t="shared" ref="BG126:BG128" si="63">IF(N126="zákl. prenesená",J126,0)</f>
        <v>0</v>
      </c>
      <c r="BH126" s="7">
        <f t="shared" ref="BH126:BH128" si="64">IF(N126="zníž. prenesená",J126,0)</f>
        <v>0</v>
      </c>
      <c r="BI126" s="7">
        <f t="shared" ref="BI126:BI128" si="65">IF(N126="nulová",J126,0)</f>
        <v>0</v>
      </c>
    </row>
    <row r="127" spans="1:61" ht="14.25" customHeight="1" x14ac:dyDescent="0.3">
      <c r="A127" s="7"/>
      <c r="B127" s="86"/>
      <c r="C127" s="87" t="s">
        <v>155</v>
      </c>
      <c r="D127" s="87" t="s">
        <v>51</v>
      </c>
      <c r="E127" s="88" t="s">
        <v>156</v>
      </c>
      <c r="F127" s="88" t="s">
        <v>157</v>
      </c>
      <c r="G127" s="89" t="s">
        <v>121</v>
      </c>
      <c r="H127" s="90">
        <v>1</v>
      </c>
      <c r="I127" s="91"/>
      <c r="J127" s="92">
        <f t="shared" si="57"/>
        <v>0</v>
      </c>
      <c r="K127" s="88"/>
      <c r="L127" s="86"/>
      <c r="M127" s="93"/>
      <c r="N127" s="94" t="s">
        <v>22</v>
      </c>
      <c r="O127" s="95"/>
      <c r="P127" s="95">
        <f t="shared" si="58"/>
        <v>0</v>
      </c>
      <c r="Q127" s="95">
        <v>0</v>
      </c>
      <c r="R127" s="95">
        <f t="shared" si="59"/>
        <v>0</v>
      </c>
      <c r="S127" s="95">
        <v>0</v>
      </c>
      <c r="T127" s="96">
        <f t="shared" si="60"/>
        <v>0</v>
      </c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23">
        <f t="shared" si="61"/>
        <v>0</v>
      </c>
      <c r="BF127" s="7">
        <f t="shared" si="62"/>
        <v>0</v>
      </c>
      <c r="BG127" s="7">
        <f t="shared" si="63"/>
        <v>0</v>
      </c>
      <c r="BH127" s="7">
        <f t="shared" si="64"/>
        <v>0</v>
      </c>
      <c r="BI127" s="7">
        <f t="shared" si="65"/>
        <v>0</v>
      </c>
    </row>
    <row r="128" spans="1:61" ht="14.25" customHeight="1" x14ac:dyDescent="0.3">
      <c r="A128" s="7"/>
      <c r="B128" s="86"/>
      <c r="C128" s="87" t="s">
        <v>158</v>
      </c>
      <c r="D128" s="87" t="s">
        <v>51</v>
      </c>
      <c r="E128" s="88" t="s">
        <v>159</v>
      </c>
      <c r="F128" s="88" t="s">
        <v>160</v>
      </c>
      <c r="G128" s="89" t="s">
        <v>161</v>
      </c>
      <c r="H128" s="90">
        <v>1</v>
      </c>
      <c r="I128" s="91"/>
      <c r="J128" s="92">
        <f t="shared" si="57"/>
        <v>0</v>
      </c>
      <c r="K128" s="88"/>
      <c r="L128" s="86"/>
      <c r="M128" s="93"/>
      <c r="N128" s="94" t="s">
        <v>22</v>
      </c>
      <c r="O128" s="95"/>
      <c r="P128" s="95">
        <f t="shared" si="58"/>
        <v>0</v>
      </c>
      <c r="Q128" s="95">
        <v>0</v>
      </c>
      <c r="R128" s="95">
        <f t="shared" si="59"/>
        <v>0</v>
      </c>
      <c r="S128" s="95">
        <v>0</v>
      </c>
      <c r="T128" s="96">
        <f t="shared" si="60"/>
        <v>0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23">
        <f t="shared" si="61"/>
        <v>0</v>
      </c>
      <c r="BF128" s="7">
        <f t="shared" si="62"/>
        <v>0</v>
      </c>
      <c r="BG128" s="7">
        <f t="shared" si="63"/>
        <v>0</v>
      </c>
      <c r="BH128" s="7">
        <f t="shared" si="64"/>
        <v>0</v>
      </c>
      <c r="BI128" s="7">
        <f t="shared" si="65"/>
        <v>0</v>
      </c>
    </row>
    <row r="129" spans="1:61" ht="14.25" customHeight="1" x14ac:dyDescent="0.3">
      <c r="A129" s="7"/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8"/>
      <c r="M129" s="39"/>
      <c r="N129" s="39"/>
      <c r="O129" s="39"/>
      <c r="P129" s="39"/>
      <c r="Q129" s="39"/>
      <c r="R129" s="39"/>
      <c r="S129" s="39"/>
      <c r="T129" s="39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</row>
    <row r="130" spans="1:61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spans="1:61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1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1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spans="1:61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1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spans="1:61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spans="1:61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</row>
    <row r="265" spans="1:61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</row>
    <row r="266" spans="1:61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</row>
    <row r="267" spans="1:61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</row>
    <row r="268" spans="1:61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</row>
    <row r="269" spans="1:61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</row>
    <row r="270" spans="1:61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</row>
    <row r="271" spans="1:61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</row>
    <row r="272" spans="1:61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</row>
    <row r="273" spans="1:61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1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1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1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</row>
    <row r="277" spans="1:61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</row>
    <row r="278" spans="1:61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</row>
    <row r="279" spans="1:61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1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</row>
    <row r="281" spans="1:61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</row>
    <row r="282" spans="1:61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</row>
    <row r="283" spans="1:61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</row>
    <row r="284" spans="1:61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</row>
    <row r="285" spans="1:61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</row>
    <row r="286" spans="1:61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</row>
    <row r="287" spans="1:61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</row>
    <row r="288" spans="1:61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</row>
    <row r="289" spans="1:61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</row>
    <row r="290" spans="1:61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</row>
    <row r="291" spans="1:61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1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1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1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</row>
    <row r="295" spans="1:61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</row>
    <row r="296" spans="1:61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1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1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</row>
    <row r="299" spans="1:61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</row>
    <row r="300" spans="1:61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</row>
    <row r="301" spans="1:61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</row>
    <row r="302" spans="1:61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</row>
    <row r="303" spans="1:61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</row>
    <row r="304" spans="1:61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</row>
    <row r="305" spans="1:61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</row>
    <row r="306" spans="1:61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</row>
    <row r="307" spans="1:61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</row>
    <row r="308" spans="1:61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</row>
    <row r="309" spans="1:61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1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1:61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1:61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</row>
    <row r="313" spans="1:61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</row>
    <row r="314" spans="1:61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1:61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1:61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</row>
    <row r="317" spans="1:61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</row>
    <row r="318" spans="1:61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</row>
    <row r="319" spans="1:61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</row>
    <row r="320" spans="1:61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</row>
    <row r="321" spans="1:61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</row>
    <row r="322" spans="1:61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</row>
    <row r="323" spans="1:61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</row>
    <row r="324" spans="1:61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</row>
    <row r="325" spans="1:61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</row>
    <row r="326" spans="1:61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</row>
    <row r="327" spans="1:61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1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1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1:61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1:61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1:61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</row>
    <row r="333" spans="1:61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1:61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</row>
    <row r="335" spans="1:61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</row>
    <row r="336" spans="1:61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</row>
    <row r="337" spans="1:61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</row>
    <row r="338" spans="1:61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</row>
    <row r="339" spans="1:61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</row>
    <row r="340" spans="1:61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</row>
    <row r="341" spans="1:61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</row>
    <row r="342" spans="1:61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</row>
    <row r="343" spans="1:61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</row>
    <row r="344" spans="1:61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</row>
    <row r="345" spans="1:61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</row>
    <row r="346" spans="1:61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</row>
    <row r="347" spans="1:61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1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1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1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1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1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1:61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1:61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1:61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1:61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1:61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1:61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1:61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1:61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1:61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1:61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1:61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1:61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1:61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1:61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1:61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1:61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1:61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1:61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1:61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1:61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</row>
    <row r="373" spans="1:61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1:61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1:61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</row>
    <row r="376" spans="1:61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</row>
    <row r="377" spans="1:61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1:61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1:61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1:61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1:61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1:61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1:61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1:61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1:61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1:61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1:61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1:61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1:61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1:61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1:61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1:61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1:61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1:61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1:61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1:61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1:61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1:61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1:61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1:61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1:61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1:61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1:61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1:61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1:61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1:61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1:61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1:61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1:61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1:61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1:61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1:61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1:61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1:61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1:61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1:61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1:61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1:61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1:61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1:61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1:61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1:61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1:61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1:61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1:61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1:61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1:61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1:61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1:61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1:61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1:61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1:61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1:61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1:61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1:61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1:61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1:61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1:61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1:61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1:61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1:61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1:61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1:61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1:61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1:61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1:61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1:61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1:61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1:61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1:61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1:61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1:61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1:61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1:61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1:61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1:61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1:61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1:61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1:61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1:61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1:61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1:61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1:61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1:61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1:61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1:61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1:61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1:61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1:61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1:61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1:61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1:61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1:61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1:61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1:61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1:61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1:61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1:61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1:61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1:61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1:61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1:61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1:61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1:61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1:61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1:61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1:61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1:61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1:61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1:61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1:61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1:61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1:61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1:61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1:61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1:61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1:61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1:61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1:61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1:61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1:61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1:61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1:61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1:61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1:61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1:61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1:61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1:61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1:61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1:61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1:61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1:61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1:61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1:61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1:61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1:61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1:61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1:61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1:61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1:61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1:61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1:61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1:61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1:61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1:61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1:61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1:61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1:61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1:61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1:61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1:61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1:61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1:61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1:61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1:61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1:61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1:61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1:61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1:61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1:61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1:61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1:61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1:61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1:61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1:61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1:61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1:61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1:61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1:61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1:61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1:61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1:61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1:61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1:61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1:61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1:61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1:61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1:61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1:61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1:61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1:61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1:61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1:61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1:61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1:61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1:61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1:61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1:61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1:61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1:61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1:61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1:61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1:61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1:61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1:61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1:61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1:61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1:61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1:61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1:61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1:61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1:61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1:61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1:61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1:61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1:61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1:61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1:61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1:61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1:61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1:61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1:61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1:61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1:61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1:61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1:61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1:61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1:61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1:61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1:61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1:61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1:61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1:61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1:61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1:61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1:61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1:61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1:61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1:61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1:61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1:61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1:61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1:61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1:61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1:61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1:61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1:61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1:61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1:61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1:61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1:61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1:61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1:61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1:61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1:61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1:61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1:61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1:61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1:61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1:61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1:61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1:61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1:61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1:61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1:61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1:61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1:61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1:61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1:61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1:61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1:61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1:61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1:61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1:61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1:61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1:61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1:61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1:61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1:61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1:61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1:61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1:61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1:61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1:61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1:61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1:61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1:61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1:61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1:61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1:61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1:61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1:61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1:61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1:61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1:61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1:61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1:61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1:61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1:61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1:61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1:61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1:61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1:61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1:61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1:61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1:61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1:61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1:61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1:61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1:61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1:61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1:61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1:61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1:61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1:61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1:61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1:61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1:61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1:61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1:61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1:61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1:61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1:61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1:61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1:61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1:61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1:61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1:61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1:61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1:61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1:61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1:61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1:61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1:61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1:61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1:61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1:61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1:61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1:61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1:61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1:61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1:61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1:61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1:61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1:61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1:61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1:61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1:61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1:61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1:61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1:61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1:61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1:61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1:61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1:61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1:61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1:61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1:61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1:61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1:61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1:61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1:61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1:61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1:61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1:61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1:61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1:61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1:61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1:61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1:61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1:61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1:61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1:61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1:61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1:61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1:61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1:61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1:61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1:61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1:61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1:61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1:61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1:61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1:61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1:61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1:61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1:61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1:61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1:61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1:61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1:61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1:61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1:61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1:61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1:61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1:61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1:61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1:61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1:61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1:61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1:61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1:61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1:61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1:61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1:61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1:61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1:61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1:61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1:61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1:61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1:61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1:61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1:61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1:61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1:61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1:61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1:61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1:61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1:61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1:61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1:61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1:61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1:61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1:61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1:61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1:61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1:61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1:61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1:61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1:61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1:61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1:61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1:61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1:61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1:61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1:61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1:61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1:61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1:61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1:61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1:61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1:61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1:61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1:61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1:61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1:61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1:61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1:61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1:61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1:61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1:61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1:61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1:61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1:61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1:61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1:61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1:61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1:61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1:61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1:61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1:61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1:61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1:61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1:61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1:61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1:61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1:61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1:61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1:61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1:61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1:61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1:61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1:61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1:61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1:61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1:61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1:61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1:61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1:61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1:61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1:61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1:61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1:61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1:61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1:61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1:61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1:61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1:61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1:61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1:61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1:61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1:61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1:61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1:61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1:61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1:61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1:61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1:61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1:61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1:61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1:61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1:61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1:61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1:61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1:61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1:61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1:61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1:61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1:61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1:61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1:61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1:61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1:61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1:61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1:61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1:61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1:61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1:61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1:61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1:61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1:61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1:61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1:61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1:61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1:61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1:61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1:61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1:61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1:61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1:61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1:61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1:61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1:61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1:61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1:61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1:61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1:61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1:61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1:61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1:61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1:61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1:61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1:61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1:61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1:61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1:61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1:61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1:61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1:61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1:61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1:61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1:61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1:61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1:61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1:61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1:61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1:61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1:61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1:61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1:61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1:61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1:61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1:61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1:61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1:61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1:61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1:61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1:61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1:61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1:61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1:61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1:61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1:61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1:61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1:61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1:61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1:61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1:61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1:61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1:61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1:61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1:61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1:61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1:61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1:61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1:61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1:61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1:61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1:61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1:61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1:61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1:61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1:61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1:61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1:61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1:61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1:61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1:61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1:61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1:61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1:61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1:61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1:61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1:61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1:61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1:61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1:61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1:61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1:61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1:61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</sheetData>
  <autoFilter ref="C83:K84" xr:uid="{00000000-0009-0000-0000-000000000000}"/>
  <mergeCells count="8">
    <mergeCell ref="E22:H22"/>
    <mergeCell ref="E25:H25"/>
    <mergeCell ref="E76:H76"/>
    <mergeCell ref="L2:V2"/>
    <mergeCell ref="E7:H7"/>
    <mergeCell ref="E13:H13"/>
    <mergeCell ref="E16:H16"/>
    <mergeCell ref="E19:H19"/>
  </mergeCells>
  <pageMargins left="0.39374999999999999" right="0.39374999999999999" top="0.39374999999999999" bottom="0.39374999999999999" header="0" footer="0"/>
  <pageSetup paperSize="9" orientation="portrait"/>
  <headerFooter>
    <oddFooter>&amp;C Strana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ODDYCHOVÁ ZÓNA POPRAD KVETNICA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Pocitac 1</cp:lastModifiedBy>
  <dcterms:created xsi:type="dcterms:W3CDTF">2012-09-17T09:18:14Z</dcterms:created>
  <dcterms:modified xsi:type="dcterms:W3CDTF">2025-10-13T12:15:48Z</dcterms:modified>
</cp:coreProperties>
</file>